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defaultThemeVersion="124226"/>
  <mc:AlternateContent xmlns:mc="http://schemas.openxmlformats.org/markup-compatibility/2006">
    <mc:Choice Requires="x15">
      <x15ac:absPath xmlns:x15ac="http://schemas.microsoft.com/office/spreadsheetml/2010/11/ac" url="E:\申請様式\"/>
    </mc:Choice>
  </mc:AlternateContent>
  <xr:revisionPtr revIDLastSave="0" documentId="8_{24E228E2-1E0D-4D9E-9BD1-7FF0E62CB409}" xr6:coauthVersionLast="47" xr6:coauthVersionMax="47" xr10:uidLastSave="{00000000-0000-0000-0000-000000000000}"/>
  <bookViews>
    <workbookView xWindow="-108" yWindow="-108" windowWidth="23256" windowHeight="12576" xr2:uid="{00000000-000D-0000-FFFF-FFFF00000000}"/>
  </bookViews>
  <sheets>
    <sheet name="別紙１　申請額計算表（通常用）" sheetId="9" r:id="rId1"/>
    <sheet name="別紙１　申請額計算表（宿泊・卸売用） " sheetId="15" r:id="rId2"/>
  </sheets>
  <definedNames>
    <definedName name="_xlnm.Print_Area" localSheetId="1">'別紙１　申請額計算表（宿泊・卸売用） '!$A$1:$AD$44</definedName>
    <definedName name="_xlnm.Print_Area" localSheetId="0">'別紙１　申請額計算表（通常用）'!$A$1:$AD$48</definedName>
  </definedNames>
  <calcPr calcId="191029"/>
</workbook>
</file>

<file path=xl/calcChain.xml><?xml version="1.0" encoding="utf-8"?>
<calcChain xmlns="http://schemas.openxmlformats.org/spreadsheetml/2006/main">
  <c r="L26" i="15" l="1"/>
  <c r="AF39" i="15" s="1"/>
  <c r="L29" i="15" l="1"/>
  <c r="AF42" i="15" s="1"/>
  <c r="AF33" i="15" l="1"/>
  <c r="AF36" i="15" l="1"/>
  <c r="L30" i="15"/>
  <c r="L28" i="15"/>
  <c r="L27" i="15"/>
  <c r="AF35" i="15" l="1"/>
  <c r="AF41" i="15"/>
  <c r="AF37" i="15"/>
  <c r="AF43" i="15"/>
  <c r="AF34" i="15"/>
  <c r="AF40" i="15"/>
  <c r="X7" i="15"/>
  <c r="G34" i="15" l="1"/>
  <c r="AA7" i="15"/>
  <c r="X8" i="9"/>
  <c r="AA8" i="9" s="1"/>
  <c r="X9" i="9"/>
  <c r="AA9" i="9" s="1"/>
  <c r="X7" i="9"/>
  <c r="AA7" i="9" s="1"/>
  <c r="X8" i="15"/>
  <c r="AA8" i="15" s="1"/>
  <c r="X9" i="15"/>
  <c r="AA9" i="15" s="1"/>
  <c r="R10" i="15" l="1"/>
  <c r="G10" i="15"/>
  <c r="G10" i="9"/>
  <c r="G37" i="9" l="1"/>
  <c r="AF35" i="9"/>
  <c r="V37" i="9" s="1"/>
  <c r="AF34" i="9"/>
  <c r="X10" i="15"/>
  <c r="AA10" i="15" s="1"/>
  <c r="G14" i="15"/>
  <c r="G38" i="15" s="1"/>
  <c r="G44" i="15" s="1"/>
  <c r="AH11" i="15"/>
  <c r="R10" i="9" l="1"/>
  <c r="X10" i="9" l="1"/>
  <c r="AA10" i="9" s="1"/>
  <c r="AH11" i="9"/>
  <c r="G14" i="9"/>
  <c r="G42" i="9" s="1"/>
  <c r="G48" i="9" s="1"/>
</calcChain>
</file>

<file path=xl/sharedStrings.xml><?xml version="1.0" encoding="utf-8"?>
<sst xmlns="http://schemas.openxmlformats.org/spreadsheetml/2006/main" count="212" uniqueCount="92">
  <si>
    <t>月</t>
    <rPh sb="0" eb="1">
      <t>ガツ</t>
    </rPh>
    <phoneticPr fontId="1"/>
  </si>
  <si>
    <t>円</t>
    <rPh sb="0" eb="1">
      <t>エン</t>
    </rPh>
    <phoneticPr fontId="1"/>
  </si>
  <si>
    <t>年</t>
    <rPh sb="0" eb="1">
      <t>ネン</t>
    </rPh>
    <phoneticPr fontId="1"/>
  </si>
  <si>
    <t>R</t>
    <phoneticPr fontId="1"/>
  </si>
  <si>
    <t>減少率</t>
    <rPh sb="0" eb="3">
      <t>ゲンショウリツ</t>
    </rPh>
    <phoneticPr fontId="1"/>
  </si>
  <si>
    <t>要件確認</t>
    <rPh sb="0" eb="2">
      <t>ヨウケン</t>
    </rPh>
    <rPh sb="2" eb="4">
      <t>カクニン</t>
    </rPh>
    <phoneticPr fontId="1"/>
  </si>
  <si>
    <t>店舗</t>
    <rPh sb="0" eb="2">
      <t>テンポ</t>
    </rPh>
    <phoneticPr fontId="1"/>
  </si>
  <si>
    <t>業種</t>
    <rPh sb="0" eb="2">
      <t>ギョウシュ</t>
    </rPh>
    <phoneticPr fontId="1"/>
  </si>
  <si>
    <t>住所</t>
    <rPh sb="0" eb="2">
      <t>ジュウショ</t>
    </rPh>
    <phoneticPr fontId="1"/>
  </si>
  <si>
    <t>店舗名称</t>
    <rPh sb="0" eb="4">
      <t>テンポメイショウ</t>
    </rPh>
    <phoneticPr fontId="1"/>
  </si>
  <si>
    <t>TEL</t>
    <phoneticPr fontId="1"/>
  </si>
  <si>
    <t>×</t>
    <phoneticPr fontId="1"/>
  </si>
  <si>
    <t>＝</t>
    <phoneticPr fontId="1"/>
  </si>
  <si>
    <t>50％以上</t>
    <rPh sb="3" eb="5">
      <t>イジョウ</t>
    </rPh>
    <phoneticPr fontId="1"/>
  </si>
  <si>
    <t>30％以上</t>
    <rPh sb="3" eb="5">
      <t>イジョウ</t>
    </rPh>
    <phoneticPr fontId="1"/>
  </si>
  <si>
    <t>今期合計(B)</t>
    <rPh sb="0" eb="2">
      <t>コンキ</t>
    </rPh>
    <rPh sb="2" eb="4">
      <t>ゴウケイ</t>
    </rPh>
    <phoneticPr fontId="1"/>
  </si>
  <si>
    <t>店舗数（D）</t>
    <rPh sb="0" eb="3">
      <t>テンポスウ</t>
    </rPh>
    <phoneticPr fontId="1"/>
  </si>
  <si>
    <t>該当要件に「○」</t>
    <rPh sb="0" eb="2">
      <t>ガイトウ</t>
    </rPh>
    <rPh sb="2" eb="4">
      <t>ヨウケン</t>
    </rPh>
    <phoneticPr fontId="1"/>
  </si>
  <si>
    <t>※1,000円未満は切捨て</t>
    <rPh sb="6" eb="7">
      <t>エン</t>
    </rPh>
    <rPh sb="7" eb="9">
      <t>ミマン</t>
    </rPh>
    <rPh sb="10" eb="12">
      <t>キリス</t>
    </rPh>
    <phoneticPr fontId="1"/>
  </si>
  <si>
    <t xml:space="preserve">… </t>
    <phoneticPr fontId="1"/>
  </si>
  <si>
    <t>売上額の比較結果がマイナスになる場合には申請できません。</t>
    <rPh sb="0" eb="2">
      <t>ウリアゲ</t>
    </rPh>
    <rPh sb="2" eb="3">
      <t>ガク</t>
    </rPh>
    <rPh sb="4" eb="6">
      <t>ヒカク</t>
    </rPh>
    <rPh sb="6" eb="8">
      <t>ケッカ</t>
    </rPh>
    <rPh sb="16" eb="18">
      <t>バアイ</t>
    </rPh>
    <rPh sb="20" eb="22">
      <t>シンセイ</t>
    </rPh>
    <phoneticPr fontId="1"/>
  </si>
  <si>
    <t>（注意）</t>
    <rPh sb="1" eb="3">
      <t>チュウイ</t>
    </rPh>
    <phoneticPr fontId="1"/>
  </si>
  <si>
    <t>※申請にあたっては、1,000円未満は切り捨てます。</t>
    <rPh sb="1" eb="3">
      <t>シンセイ</t>
    </rPh>
    <rPh sb="15" eb="16">
      <t>エン</t>
    </rPh>
    <rPh sb="16" eb="18">
      <t>ミマン</t>
    </rPh>
    <rPh sb="19" eb="20">
      <t>キ</t>
    </rPh>
    <rPh sb="21" eb="22">
      <t>ス</t>
    </rPh>
    <phoneticPr fontId="1"/>
  </si>
  <si>
    <t>円</t>
    <rPh sb="0" eb="1">
      <t>エン</t>
    </rPh>
    <phoneticPr fontId="1"/>
  </si>
  <si>
    <t>売上減少額（C）</t>
    <rPh sb="0" eb="2">
      <t>ウリアゲ</t>
    </rPh>
    <rPh sb="2" eb="4">
      <t>ゲンショウ</t>
    </rPh>
    <rPh sb="4" eb="5">
      <t>ガク</t>
    </rPh>
    <phoneticPr fontId="1"/>
  </si>
  <si>
    <t>①H31.4～R2.3の連続する
　3か月売上(前々年同期）</t>
    <rPh sb="12" eb="14">
      <t>レンゾク</t>
    </rPh>
    <rPh sb="20" eb="21">
      <t>ゲツ</t>
    </rPh>
    <rPh sb="21" eb="23">
      <t>ウリアゲ</t>
    </rPh>
    <rPh sb="24" eb="26">
      <t>ゼンゼン</t>
    </rPh>
    <rPh sb="26" eb="27">
      <t>ネン</t>
    </rPh>
    <rPh sb="27" eb="29">
      <t>ドウキ</t>
    </rPh>
    <phoneticPr fontId="1"/>
  </si>
  <si>
    <t>前々期合計(A)</t>
    <rPh sb="0" eb="2">
      <t>ゼンゼン</t>
    </rPh>
    <rPh sb="2" eb="3">
      <t>キ</t>
    </rPh>
    <rPh sb="3" eb="5">
      <t>ゴウケイ</t>
    </rPh>
    <phoneticPr fontId="1"/>
  </si>
  <si>
    <r>
      <t>…　</t>
    </r>
    <r>
      <rPr>
        <u/>
        <sz val="10"/>
        <rFont val="ＭＳ 明朝"/>
        <family val="1"/>
        <charset val="128"/>
      </rPr>
      <t xml:space="preserve">前々期合計（A）－ 今期合計（B) </t>
    </r>
    <rPh sb="2" eb="4">
      <t>ゼンゼン</t>
    </rPh>
    <rPh sb="4" eb="5">
      <t>キ</t>
    </rPh>
    <rPh sb="5" eb="7">
      <t>ゴウケイ</t>
    </rPh>
    <rPh sb="12" eb="14">
      <t>コンキ</t>
    </rPh>
    <rPh sb="14" eb="16">
      <t>ゴウケイ</t>
    </rPh>
    <phoneticPr fontId="1"/>
  </si>
  <si>
    <t>円</t>
    <rPh sb="0" eb="1">
      <t>エン</t>
    </rPh>
    <phoneticPr fontId="1"/>
  </si>
  <si>
    <t>売上減少額（C）と上限額（E）のいずれか低い額</t>
    <rPh sb="0" eb="2">
      <t>ウリアゲ</t>
    </rPh>
    <rPh sb="2" eb="4">
      <t>ゲンショウ</t>
    </rPh>
    <rPh sb="9" eb="12">
      <t>ジョウゲンガク</t>
    </rPh>
    <phoneticPr fontId="1"/>
  </si>
  <si>
    <t>上限額（E）</t>
    <rPh sb="0" eb="3">
      <t>ジョウゲンガク</t>
    </rPh>
    <phoneticPr fontId="1"/>
  </si>
  <si>
    <t>一般用</t>
    <rPh sb="0" eb="2">
      <t>イッパン</t>
    </rPh>
    <rPh sb="2" eb="3">
      <t>ヨウ</t>
    </rPh>
    <phoneticPr fontId="1"/>
  </si>
  <si>
    <t>宿泊業・卸売業用</t>
    <rPh sb="0" eb="3">
      <t>シュクハクギョウ</t>
    </rPh>
    <rPh sb="4" eb="6">
      <t>オロシウリ</t>
    </rPh>
    <rPh sb="6" eb="8">
      <t>ギョウヨウ</t>
    </rPh>
    <phoneticPr fontId="1"/>
  </si>
  <si>
    <t>人</t>
    <rPh sb="0" eb="1">
      <t>ヒト</t>
    </rPh>
    <phoneticPr fontId="1"/>
  </si>
  <si>
    <t>従業員数</t>
    <rPh sb="0" eb="4">
      <t>ジュウギョウインスウ</t>
    </rPh>
    <phoneticPr fontId="1"/>
  </si>
  <si>
    <t>10～19人</t>
    <rPh sb="5" eb="6">
      <t>ニン</t>
    </rPh>
    <phoneticPr fontId="1"/>
  </si>
  <si>
    <t>20～29人</t>
    <rPh sb="5" eb="6">
      <t>ニン</t>
    </rPh>
    <phoneticPr fontId="1"/>
  </si>
  <si>
    <t>30～49人</t>
    <rPh sb="5" eb="6">
      <t>ニン</t>
    </rPh>
    <phoneticPr fontId="1"/>
  </si>
  <si>
    <t>50人以上</t>
    <rPh sb="2" eb="3">
      <t>ニン</t>
    </rPh>
    <rPh sb="3" eb="5">
      <t>イジョウ</t>
    </rPh>
    <phoneticPr fontId="1"/>
  </si>
  <si>
    <t>1,200,000円</t>
    <rPh sb="9" eb="10">
      <t>エン</t>
    </rPh>
    <phoneticPr fontId="1"/>
  </si>
  <si>
    <t>No.</t>
    <phoneticPr fontId="1"/>
  </si>
  <si>
    <t>該当</t>
    <rPh sb="0" eb="2">
      <t>ガイトウ</t>
    </rPh>
    <phoneticPr fontId="1"/>
  </si>
  <si>
    <t>従業員数（D）</t>
    <rPh sb="0" eb="3">
      <t>ジュウギョウイン</t>
    </rPh>
    <rPh sb="3" eb="4">
      <t>スウ</t>
    </rPh>
    <phoneticPr fontId="1"/>
  </si>
  <si>
    <t>上限額（E）</t>
    <rPh sb="0" eb="3">
      <t>ジョウゲンガク</t>
    </rPh>
    <phoneticPr fontId="1"/>
  </si>
  <si>
    <t>印刷不要⇓</t>
    <rPh sb="0" eb="2">
      <t>インサツ</t>
    </rPh>
    <rPh sb="2" eb="4">
      <t>フヨウ</t>
    </rPh>
    <phoneticPr fontId="1"/>
  </si>
  <si>
    <t>0～9人</t>
    <rPh sb="3" eb="4">
      <t>ニン</t>
    </rPh>
    <phoneticPr fontId="1"/>
  </si>
  <si>
    <t>事務所名称</t>
    <rPh sb="0" eb="2">
      <t>ジム</t>
    </rPh>
    <rPh sb="2" eb="3">
      <t>ショ</t>
    </rPh>
    <rPh sb="3" eb="5">
      <t>メイショウ</t>
    </rPh>
    <phoneticPr fontId="1"/>
  </si>
  <si>
    <t>３ 事務所の確認（店舗がない方のみ記入）</t>
    <rPh sb="2" eb="5">
      <t>ジムショ</t>
    </rPh>
    <rPh sb="6" eb="8">
      <t>カクニン</t>
    </rPh>
    <rPh sb="9" eb="11">
      <t>テンポ</t>
    </rPh>
    <rPh sb="14" eb="15">
      <t>カタ</t>
    </rPh>
    <rPh sb="17" eb="19">
      <t>キニュウ</t>
    </rPh>
    <phoneticPr fontId="1"/>
  </si>
  <si>
    <t>１ 売上減少要件の確認</t>
    <rPh sb="2" eb="4">
      <t>ウリアゲ</t>
    </rPh>
    <rPh sb="4" eb="8">
      <t>ゲンショウヨウケン</t>
    </rPh>
    <rPh sb="9" eb="11">
      <t>カクニン</t>
    </rPh>
    <phoneticPr fontId="1"/>
  </si>
  <si>
    <t>２ 対象店舗の確認（店舗がある方のみ記入）</t>
    <rPh sb="2" eb="4">
      <t>タイショウ</t>
    </rPh>
    <rPh sb="4" eb="6">
      <t>テンポ</t>
    </rPh>
    <rPh sb="7" eb="9">
      <t>カクニン</t>
    </rPh>
    <rPh sb="10" eb="12">
      <t>テンポ</t>
    </rPh>
    <rPh sb="15" eb="16">
      <t>カタ</t>
    </rPh>
    <rPh sb="18" eb="20">
      <t>キニュウ</t>
    </rPh>
    <phoneticPr fontId="1"/>
  </si>
  <si>
    <t>４ 上限額の確認</t>
    <rPh sb="2" eb="5">
      <t>ジョウゲンガク</t>
    </rPh>
    <rPh sb="6" eb="8">
      <t>カクニン</t>
    </rPh>
    <phoneticPr fontId="1"/>
  </si>
  <si>
    <t>２ 対象店舗の確認</t>
    <rPh sb="2" eb="4">
      <t>タイショウ</t>
    </rPh>
    <rPh sb="4" eb="6">
      <t>テンポ</t>
    </rPh>
    <rPh sb="7" eb="9">
      <t>カクニン</t>
    </rPh>
    <phoneticPr fontId="1"/>
  </si>
  <si>
    <t>３ 従業員人数の確認</t>
    <rPh sb="2" eb="5">
      <t>ジュウギョウイン</t>
    </rPh>
    <rPh sb="5" eb="7">
      <t>ニンズウ</t>
    </rPh>
    <rPh sb="8" eb="10">
      <t>カクニン</t>
    </rPh>
    <phoneticPr fontId="1"/>
  </si>
  <si>
    <t>注6　電子ファイルで入力する際には従業員（D）を入力すると自動で「○」が入力されます。</t>
    <rPh sb="0" eb="1">
      <t>チュウ</t>
    </rPh>
    <rPh sb="3" eb="5">
      <t>デンシ</t>
    </rPh>
    <rPh sb="10" eb="12">
      <t>ニュウリョク</t>
    </rPh>
    <rPh sb="14" eb="15">
      <t>サイ</t>
    </rPh>
    <rPh sb="17" eb="20">
      <t>ジュウギョウイン</t>
    </rPh>
    <rPh sb="24" eb="26">
      <t>ニュウリョク</t>
    </rPh>
    <rPh sb="29" eb="31">
      <t>ジドウ</t>
    </rPh>
    <rPh sb="36" eb="38">
      <t>ニュウリョク</t>
    </rPh>
    <phoneticPr fontId="1"/>
  </si>
  <si>
    <t>注9　店舗を有しない方のみ記載してください。記載の際には主たる事務所（岩手県内に限る）を記載してください。</t>
    <rPh sb="3" eb="5">
      <t>テンポ</t>
    </rPh>
    <rPh sb="6" eb="7">
      <t>ユウ</t>
    </rPh>
    <rPh sb="10" eb="11">
      <t>カタ</t>
    </rPh>
    <rPh sb="13" eb="15">
      <t>キサイ</t>
    </rPh>
    <rPh sb="22" eb="24">
      <t>キサイ</t>
    </rPh>
    <rPh sb="25" eb="26">
      <t>サイ</t>
    </rPh>
    <rPh sb="28" eb="29">
      <t>シュ</t>
    </rPh>
    <rPh sb="31" eb="34">
      <t>ジムショ</t>
    </rPh>
    <rPh sb="35" eb="38">
      <t>イワテケン</t>
    </rPh>
    <rPh sb="38" eb="39">
      <t>ナイ</t>
    </rPh>
    <rPh sb="40" eb="41">
      <t>カギ</t>
    </rPh>
    <rPh sb="44" eb="46">
      <t>キサイ</t>
    </rPh>
    <phoneticPr fontId="1"/>
  </si>
  <si>
    <t>注10　事務所のみ有する場合は複数事務所を有していても１店舗扱いとします。</t>
    <rPh sb="0" eb="1">
      <t>チュウ</t>
    </rPh>
    <rPh sb="4" eb="7">
      <t>ジムショ</t>
    </rPh>
    <rPh sb="9" eb="10">
      <t>ユウ</t>
    </rPh>
    <rPh sb="12" eb="14">
      <t>バアイ</t>
    </rPh>
    <rPh sb="15" eb="17">
      <t>フクスウ</t>
    </rPh>
    <rPh sb="17" eb="20">
      <t>ジムショ</t>
    </rPh>
    <rPh sb="21" eb="22">
      <t>ユウ</t>
    </rPh>
    <rPh sb="28" eb="30">
      <t>テンポ</t>
    </rPh>
    <rPh sb="30" eb="31">
      <t>アツカ</t>
    </rPh>
    <phoneticPr fontId="1"/>
  </si>
  <si>
    <t>400,000円</t>
    <rPh sb="7" eb="8">
      <t>エン</t>
    </rPh>
    <phoneticPr fontId="1"/>
  </si>
  <si>
    <t>800,000円</t>
    <rPh sb="7" eb="8">
      <t>エン</t>
    </rPh>
    <phoneticPr fontId="1"/>
  </si>
  <si>
    <t>1,600,000円</t>
    <rPh sb="9" eb="10">
      <t>エン</t>
    </rPh>
    <phoneticPr fontId="1"/>
  </si>
  <si>
    <t>2,000,000円</t>
    <rPh sb="9" eb="10">
      <t>エン</t>
    </rPh>
    <phoneticPr fontId="1"/>
  </si>
  <si>
    <t>上限額（宣言含）</t>
    <rPh sb="0" eb="3">
      <t>ジョウゲンガク</t>
    </rPh>
    <rPh sb="4" eb="6">
      <t>センゲン</t>
    </rPh>
    <rPh sb="6" eb="7">
      <t>フク</t>
    </rPh>
    <phoneticPr fontId="1"/>
  </si>
  <si>
    <t>６ 当初決定額</t>
    <rPh sb="2" eb="7">
      <t>トウショケッテイガク</t>
    </rPh>
    <phoneticPr fontId="1"/>
  </si>
  <si>
    <t>申請額（F）と当初決定額（G）の差額（F-G）</t>
    <rPh sb="0" eb="3">
      <t>シンセイガク</t>
    </rPh>
    <rPh sb="7" eb="12">
      <t>トウショケッテイガク</t>
    </rPh>
    <rPh sb="16" eb="18">
      <t>サガク</t>
    </rPh>
    <phoneticPr fontId="1"/>
  </si>
  <si>
    <t>７ 振込額</t>
    <rPh sb="2" eb="5">
      <t>フリコミガク</t>
    </rPh>
    <phoneticPr fontId="1"/>
  </si>
  <si>
    <t>決定額通知書に記載のある当初決定額</t>
    <rPh sb="0" eb="6">
      <t>ケッテイガクツウチショ</t>
    </rPh>
    <rPh sb="7" eb="9">
      <t>キサイ</t>
    </rPh>
    <rPh sb="12" eb="17">
      <t>トウショケッテイガク</t>
    </rPh>
    <phoneticPr fontId="1"/>
  </si>
  <si>
    <t>当初決定額(G)</t>
    <rPh sb="0" eb="2">
      <t>トウショ</t>
    </rPh>
    <rPh sb="2" eb="5">
      <t>ケッテイガク</t>
    </rPh>
    <phoneticPr fontId="1"/>
  </si>
  <si>
    <r>
      <t>②R3.4～R4.3の連続する
　3か月売上（今期）</t>
    </r>
    <r>
      <rPr>
        <sz val="10"/>
        <color rgb="FFFF0000"/>
        <rFont val="ＭＳ 明朝"/>
        <family val="1"/>
        <charset val="128"/>
      </rPr>
      <t>※宣言期間を含む</t>
    </r>
    <rPh sb="11" eb="13">
      <t>レンゾク</t>
    </rPh>
    <rPh sb="19" eb="20">
      <t>ゲツ</t>
    </rPh>
    <rPh sb="20" eb="22">
      <t>ウリアゲ</t>
    </rPh>
    <rPh sb="23" eb="25">
      <t>コンキ</t>
    </rPh>
    <rPh sb="27" eb="29">
      <t>センゲン</t>
    </rPh>
    <rPh sb="29" eb="31">
      <t>キカン</t>
    </rPh>
    <rPh sb="32" eb="33">
      <t>フク</t>
    </rPh>
    <phoneticPr fontId="1"/>
  </si>
  <si>
    <r>
      <t>②R3.4～R4.3の連続する
　3か月売上（今期）</t>
    </r>
    <r>
      <rPr>
        <sz val="10"/>
        <color rgb="FFFF0000"/>
        <rFont val="ＭＳ 明朝"/>
        <family val="1"/>
        <charset val="128"/>
      </rPr>
      <t>※宣言期間を含む</t>
    </r>
    <rPh sb="11" eb="13">
      <t>レンゾク</t>
    </rPh>
    <rPh sb="19" eb="20">
      <t>ゲツ</t>
    </rPh>
    <rPh sb="20" eb="22">
      <t>ウリアゲ</t>
    </rPh>
    <rPh sb="23" eb="25">
      <t>コンキ</t>
    </rPh>
    <phoneticPr fontId="1"/>
  </si>
  <si>
    <t>今回振込額（H)</t>
    <rPh sb="0" eb="2">
      <t>コンカイ</t>
    </rPh>
    <rPh sb="2" eb="5">
      <t>フリコミガク</t>
    </rPh>
    <phoneticPr fontId="1"/>
  </si>
  <si>
    <t>５ （変更）申請額</t>
    <rPh sb="6" eb="9">
      <t>シンセイガク</t>
    </rPh>
    <phoneticPr fontId="1"/>
  </si>
  <si>
    <t>（変更）申請額（F)</t>
    <rPh sb="1" eb="3">
      <t>ヘンコウ</t>
    </rPh>
    <rPh sb="4" eb="7">
      <t>シンセイガク</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</si>
  <si>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新規創業者等の特例を用いる場合を除き、①と②の３か月はぞれぞれの年度の同期間としてください。
注4  県独自の緊急事態宣言期間を含んだ申請の場合、上限額が1店舗40万円、1事業者200万円となります。</t>
    <rPh sb="0" eb="1">
      <t>チュウ</t>
    </rPh>
    <rPh sb="3" eb="5">
      <t>ウリアゲ</t>
    </rPh>
    <rPh sb="5" eb="6">
      <t>ガク</t>
    </rPh>
    <rPh sb="7" eb="9">
      <t>タイショウ</t>
    </rPh>
    <rPh sb="9" eb="11">
      <t>テンポ</t>
    </rPh>
    <rPh sb="11" eb="13">
      <t>イガイ</t>
    </rPh>
    <rPh sb="14" eb="15">
      <t>フク</t>
    </rPh>
    <rPh sb="16" eb="20">
      <t>ジギョウゼンタイ</t>
    </rPh>
    <rPh sb="21" eb="22">
      <t>ガク</t>
    </rPh>
    <rPh sb="23" eb="25">
      <t>キニュウ</t>
    </rPh>
    <rPh sb="33" eb="34">
      <t>チュウ</t>
    </rPh>
    <rPh sb="38" eb="39">
      <t>ゲツ</t>
    </rPh>
    <rPh sb="40" eb="42">
      <t>ウリアゲ</t>
    </rPh>
    <rPh sb="43" eb="45">
      <t>ウリアゲ</t>
    </rPh>
    <rPh sb="45" eb="47">
      <t>ゲンショウ</t>
    </rPh>
    <rPh sb="47" eb="49">
      <t>ヨウケン</t>
    </rPh>
    <rPh sb="50" eb="51">
      <t>ミ</t>
    </rPh>
    <rPh sb="53" eb="55">
      <t>バアイ</t>
    </rPh>
    <rPh sb="60" eb="62">
      <t>レンゾク</t>
    </rPh>
    <rPh sb="66" eb="67">
      <t>ゲツ</t>
    </rPh>
    <rPh sb="67" eb="68">
      <t>ブン</t>
    </rPh>
    <rPh sb="69" eb="71">
      <t>ウリアゲ</t>
    </rPh>
    <rPh sb="72" eb="74">
      <t>ニュウリョク</t>
    </rPh>
    <rPh sb="82" eb="83">
      <t>チュウ</t>
    </rPh>
    <rPh sb="85" eb="87">
      <t>シンキ</t>
    </rPh>
    <rPh sb="87" eb="90">
      <t>ソウギョウシャ</t>
    </rPh>
    <rPh sb="90" eb="91">
      <t>ナド</t>
    </rPh>
    <rPh sb="92" eb="94">
      <t>トクレイ</t>
    </rPh>
    <rPh sb="95" eb="96">
      <t>モチ</t>
    </rPh>
    <rPh sb="98" eb="100">
      <t>バアイ</t>
    </rPh>
    <rPh sb="101" eb="102">
      <t>ノゾ</t>
    </rPh>
    <rPh sb="110" eb="111">
      <t>ゲツ</t>
    </rPh>
    <rPh sb="117" eb="119">
      <t>ネンド</t>
    </rPh>
    <rPh sb="120" eb="123">
      <t>ドウキカン</t>
    </rPh>
    <rPh sb="132" eb="133">
      <t>チュウ</t>
    </rPh>
    <rPh sb="136" eb="139">
      <t>ケンドクジ</t>
    </rPh>
    <rPh sb="140" eb="146">
      <t>キンキュウジタイセンゲン</t>
    </rPh>
    <rPh sb="149" eb="150">
      <t>フク</t>
    </rPh>
    <rPh sb="152" eb="154">
      <t>シンセイ</t>
    </rPh>
    <rPh sb="155" eb="157">
      <t>バアイ</t>
    </rPh>
    <rPh sb="160" eb="161">
      <t>ガク</t>
    </rPh>
    <rPh sb="163" eb="165">
      <t>テンポ</t>
    </rPh>
    <rPh sb="171" eb="174">
      <t>ジギョウシャ</t>
    </rPh>
    <rPh sb="177" eb="179">
      <t>マンエン</t>
    </rPh>
    <phoneticPr fontId="1"/>
  </si>
  <si>
    <t>注1　売上額は対象店舗以外も含む事業全体の額を記入してください。
注2　1か月の売上で売上減少要件を満たす場合であっても連続する3か月分の売上を入力してください。
注3　新規創業者等の特例を用いる場合を除き、①と②の３か月はぞれぞれの年度の同期間としてください。
注4  県独自の緊急事態宣言期間を含んだ申請の場合、上限額が1店舗40万円、1事業者200万円となります。</t>
    <rPh sb="152" eb="154">
      <t>シンセイ</t>
    </rPh>
    <phoneticPr fontId="1"/>
  </si>
  <si>
    <r>
      <t>注5　業種は地域企業経営支援金（令和３年度支援金支給事業）支給事業実施要綱別表２の対象事業一覧より選択してください。
注6　岩手県内に所在する店舗を全て記入して下さい。ただし、店舗が５店舗を超える場合には任意の５店舗を記入して下さい。
注7　上記には</t>
    </r>
    <r>
      <rPr>
        <b/>
        <u/>
        <sz val="8"/>
        <color theme="1"/>
        <rFont val="ＭＳ 明朝"/>
        <family val="1"/>
        <charset val="128"/>
      </rPr>
      <t>店舗のみを記載</t>
    </r>
    <r>
      <rPr>
        <sz val="8"/>
        <color theme="1"/>
        <rFont val="ＭＳ 明朝"/>
        <family val="1"/>
        <charset val="128"/>
      </rPr>
      <t>してください(</t>
    </r>
    <r>
      <rPr>
        <u/>
        <sz val="8"/>
        <color theme="1"/>
        <rFont val="ＭＳ 明朝"/>
        <family val="1"/>
        <charset val="128"/>
      </rPr>
      <t>店舗の定義については募集要項10～11ページを必ず確認</t>
    </r>
    <r>
      <rPr>
        <sz val="8"/>
        <color theme="1"/>
        <rFont val="ＭＳ 明朝"/>
        <family val="1"/>
        <charset val="128"/>
      </rPr>
      <t>してください）。
注8　店舗が無い場合は記入不要。</t>
    </r>
    <rPh sb="0" eb="1">
      <t>チュウ</t>
    </rPh>
    <rPh sb="29" eb="31">
      <t>シキュウ</t>
    </rPh>
    <rPh sb="31" eb="33">
      <t>ジギョウ</t>
    </rPh>
    <rPh sb="33" eb="35">
      <t>ジッシ</t>
    </rPh>
    <rPh sb="35" eb="37">
      <t>ヨウコウ</t>
    </rPh>
    <rPh sb="37" eb="39">
      <t>ベッピョウ</t>
    </rPh>
    <rPh sb="41" eb="45">
      <t>タイショウジギョウ</t>
    </rPh>
    <rPh sb="45" eb="47">
      <t>イチラン</t>
    </rPh>
    <rPh sb="49" eb="51">
      <t>センタク</t>
    </rPh>
    <rPh sb="59" eb="60">
      <t>チュウ</t>
    </rPh>
    <rPh sb="62" eb="66">
      <t>イワテケンナイ</t>
    </rPh>
    <rPh sb="67" eb="69">
      <t>ショザイ</t>
    </rPh>
    <rPh sb="71" eb="73">
      <t>テンポ</t>
    </rPh>
    <rPh sb="74" eb="75">
      <t>スベ</t>
    </rPh>
    <rPh sb="76" eb="78">
      <t>キニュウ</t>
    </rPh>
    <rPh sb="80" eb="81">
      <t>クダ</t>
    </rPh>
    <rPh sb="88" eb="90">
      <t>テンポ</t>
    </rPh>
    <rPh sb="92" eb="94">
      <t>テンポ</t>
    </rPh>
    <rPh sb="95" eb="96">
      <t>コ</t>
    </rPh>
    <rPh sb="98" eb="100">
      <t>バアイ</t>
    </rPh>
    <rPh sb="102" eb="104">
      <t>ニンイ</t>
    </rPh>
    <rPh sb="106" eb="108">
      <t>テンポ</t>
    </rPh>
    <rPh sb="109" eb="111">
      <t>キニュウ</t>
    </rPh>
    <rPh sb="113" eb="114">
      <t>クダ</t>
    </rPh>
    <rPh sb="118" eb="119">
      <t>チュウ</t>
    </rPh>
    <rPh sb="121" eb="123">
      <t>ジョウキ</t>
    </rPh>
    <rPh sb="125" eb="127">
      <t>テンポ</t>
    </rPh>
    <rPh sb="130" eb="132">
      <t>キサイ</t>
    </rPh>
    <rPh sb="139" eb="141">
      <t>テンポ</t>
    </rPh>
    <rPh sb="142" eb="144">
      <t>テイギ</t>
    </rPh>
    <rPh sb="149" eb="153">
      <t>ボシュウヨウコウ</t>
    </rPh>
    <rPh sb="162" eb="163">
      <t>カナラ</t>
    </rPh>
    <rPh sb="164" eb="166">
      <t>カクニン</t>
    </rPh>
    <rPh sb="175" eb="176">
      <t>チュウ</t>
    </rPh>
    <rPh sb="178" eb="180">
      <t>テンポ</t>
    </rPh>
    <rPh sb="181" eb="182">
      <t>ナ</t>
    </rPh>
    <rPh sb="183" eb="185">
      <t>バアイ</t>
    </rPh>
    <rPh sb="186" eb="190">
      <t>キニュウフヨウ</t>
    </rPh>
    <phoneticPr fontId="1"/>
  </si>
  <si>
    <t>注11　上額の考え方：複数店舗を有している場合には店舗数毎に30万円、１事業者あたり150万円を上限とします。
      (県独自の緊急事態宣言期間を含んだ申請の場合、上限額が1店舗40万円、1事業者200万円となります。)</t>
    <rPh sb="0" eb="1">
      <t>チュウ</t>
    </rPh>
    <rPh sb="4" eb="5">
      <t>ウエ</t>
    </rPh>
    <rPh sb="5" eb="6">
      <t>ガク</t>
    </rPh>
    <rPh sb="7" eb="8">
      <t>カンガ</t>
    </rPh>
    <rPh sb="9" eb="10">
      <t>カタ</t>
    </rPh>
    <rPh sb="11" eb="13">
      <t>フクスウ</t>
    </rPh>
    <rPh sb="13" eb="15">
      <t>テンポ</t>
    </rPh>
    <rPh sb="16" eb="17">
      <t>ユウ</t>
    </rPh>
    <rPh sb="21" eb="23">
      <t>バアイ</t>
    </rPh>
    <rPh sb="25" eb="27">
      <t>テンポ</t>
    </rPh>
    <rPh sb="27" eb="28">
      <t>スウ</t>
    </rPh>
    <rPh sb="28" eb="29">
      <t>ゴト</t>
    </rPh>
    <rPh sb="32" eb="34">
      <t>マンエン</t>
    </rPh>
    <rPh sb="36" eb="39">
      <t>ジギョウシャ</t>
    </rPh>
    <rPh sb="45" eb="47">
      <t>マンエン</t>
    </rPh>
    <rPh sb="48" eb="50">
      <t>ジョウゲン</t>
    </rPh>
    <rPh sb="79" eb="81">
      <t>シンセイ</t>
    </rPh>
    <phoneticPr fontId="1"/>
  </si>
  <si>
    <t>４ 上限額の確認（緊急事態宣言対応分）</t>
    <rPh sb="2" eb="5">
      <t>ジョウゲンガク</t>
    </rPh>
    <rPh sb="6" eb="8">
      <t>カクニン</t>
    </rPh>
    <phoneticPr fontId="1"/>
  </si>
  <si>
    <t>（変更）申請額(F)</t>
    <rPh sb="1" eb="3">
      <t>ヘンコウ</t>
    </rPh>
    <rPh sb="4" eb="7">
      <t>シンセイガク</t>
    </rPh>
    <phoneticPr fontId="1"/>
  </si>
  <si>
    <t>別紙１（様式第3号関係）</t>
    <rPh sb="0" eb="2">
      <t>ベッシ</t>
    </rPh>
    <rPh sb="4" eb="6">
      <t>ヨウシキ</t>
    </rPh>
    <rPh sb="6" eb="7">
      <t>ダイ</t>
    </rPh>
    <rPh sb="8" eb="9">
      <t>ゴウ</t>
    </rPh>
    <rPh sb="9" eb="11">
      <t>カンケイ</t>
    </rPh>
    <phoneticPr fontId="1"/>
  </si>
  <si>
    <t>今回振込額(H)</t>
    <rPh sb="0" eb="2">
      <t>コンカイ</t>
    </rPh>
    <rPh sb="2" eb="5">
      <t>フリコミガク</t>
    </rPh>
    <phoneticPr fontId="1"/>
  </si>
  <si>
    <t>注5　従業員数は雇用保険の事業所別被保険者台帳に記載のある人数を記載してください。</t>
    <rPh sb="0" eb="1">
      <t>チュウ</t>
    </rPh>
    <rPh sb="3" eb="6">
      <t>ジュウギョウイン</t>
    </rPh>
    <rPh sb="6" eb="7">
      <t>スウ</t>
    </rPh>
    <rPh sb="8" eb="12">
      <t>コヨウホケン</t>
    </rPh>
    <rPh sb="24" eb="26">
      <t>キサイ</t>
    </rPh>
    <rPh sb="29" eb="31">
      <t>ニンズウ</t>
    </rPh>
    <rPh sb="32" eb="34">
      <t>キサイ</t>
    </rPh>
    <phoneticPr fontId="1"/>
  </si>
  <si>
    <t>注12 今回が当初申請の場合は、「0円」を入力してください。</t>
    <rPh sb="0" eb="1">
      <t>チュウ</t>
    </rPh>
    <rPh sb="4" eb="6">
      <t>コンカイ</t>
    </rPh>
    <rPh sb="7" eb="11">
      <t>トウショシンセイ</t>
    </rPh>
    <rPh sb="12" eb="14">
      <t>バアイ</t>
    </rPh>
    <rPh sb="18" eb="19">
      <t>エン</t>
    </rPh>
    <rPh sb="21" eb="23">
      <t>ニュウリョク</t>
    </rPh>
    <phoneticPr fontId="1"/>
  </si>
  <si>
    <t>注7　上限額の算定においては上記表のとおり。　</t>
    <rPh sb="0" eb="1">
      <t>チュウ</t>
    </rPh>
    <rPh sb="3" eb="6">
      <t>ジョウゲンガク</t>
    </rPh>
    <rPh sb="7" eb="9">
      <t>サンテイ</t>
    </rPh>
    <rPh sb="14" eb="16">
      <t>ジョウキ</t>
    </rPh>
    <rPh sb="16" eb="17">
      <t>ヒョウ</t>
    </rPh>
    <phoneticPr fontId="1"/>
  </si>
  <si>
    <t>注8　今回が当初申請の場合は、「0円」を入力してください。</t>
    <rPh sb="0" eb="1">
      <t>チュウ</t>
    </rPh>
    <rPh sb="3" eb="5">
      <t>コンカイ</t>
    </rPh>
    <phoneticPr fontId="1"/>
  </si>
  <si>
    <t>申請額計算表（令和３年度予算事業）</t>
    <rPh sb="0" eb="3">
      <t>シンセイガク</t>
    </rPh>
    <rPh sb="3" eb="6">
      <t>ケイサンヒョウ</t>
    </rPh>
    <phoneticPr fontId="1"/>
  </si>
  <si>
    <t>　●●●●</t>
    <phoneticPr fontId="1"/>
  </si>
  <si>
    <t>76　飲食店</t>
    <rPh sb="3" eb="6">
      <t>インショクテン</t>
    </rPh>
    <phoneticPr fontId="1"/>
  </si>
  <si>
    <t>（店舗住所を正確に記入）</t>
    <rPh sb="1" eb="5">
      <t>テンポジュウショ</t>
    </rPh>
    <rPh sb="6" eb="8">
      <t>セイカク</t>
    </rPh>
    <rPh sb="9" eb="11">
      <t>キニュウ</t>
    </rPh>
    <phoneticPr fontId="1"/>
  </si>
  <si>
    <t>（電話番号を記入）</t>
    <rPh sb="1" eb="3">
      <t>デンワ</t>
    </rPh>
    <rPh sb="3" eb="5">
      <t>バンゴウ</t>
    </rPh>
    <rPh sb="6" eb="8">
      <t>キニュウ</t>
    </rPh>
    <phoneticPr fontId="1"/>
  </si>
  <si>
    <t>　■■■■</t>
    <phoneticPr fontId="1"/>
  </si>
  <si>
    <t>　▲▲▲▲</t>
    <phoneticPr fontId="1"/>
  </si>
  <si>
    <t>58　飲食料品小売業</t>
    <rPh sb="3" eb="7">
      <t>インショクリョウヒン</t>
    </rPh>
    <rPh sb="7" eb="10">
      <t>コウリギョウ</t>
    </rPh>
    <phoneticPr fontId="1"/>
  </si>
  <si>
    <t>75　宿泊業</t>
    <rPh sb="3" eb="6">
      <t>シュクハクギョウ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</si>
</sst>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0_ "/>
    <numFmt numFmtId="177" formatCode="0.0%"/>
    <numFmt numFmtId="178" formatCode="0;\-0;0"/>
    <numFmt numFmtId="179" formatCode="0_);[Red]\(0\)"/>
  </numFmts>
  <fonts count="29">
    <font>
      <sz val="10"/>
      <color rgb="FF000000"/>
      <name val="Times New Roman"/>
      <charset val="204"/>
    </font>
    <font>
      <sz val="6"/>
      <name val="ＭＳ Ｐゴシック"/>
      <family val="3"/>
      <charset val="128"/>
    </font>
    <font>
      <sz val="10"/>
      <color rgb="FF000000"/>
      <name val="Times New Roman"/>
      <family val="1"/>
    </font>
    <font>
      <sz val="10"/>
      <name val="ＭＳ 明朝"/>
      <family val="1"/>
      <charset val="128"/>
    </font>
    <font>
      <sz val="8"/>
      <name val="ＭＳ 明朝"/>
      <family val="1"/>
      <charset val="128"/>
    </font>
    <font>
      <sz val="12"/>
      <name val="ＭＳ 明朝"/>
      <family val="1"/>
      <charset val="128"/>
    </font>
    <font>
      <sz val="11"/>
      <name val="ＭＳ 明朝"/>
      <family val="1"/>
      <charset val="128"/>
    </font>
    <font>
      <sz val="10"/>
      <color rgb="FF000000"/>
      <name val="Times New Roman"/>
      <family val="1"/>
    </font>
    <font>
      <b/>
      <sz val="10"/>
      <name val="ＭＳ 明朝"/>
      <family val="1"/>
      <charset val="128"/>
    </font>
    <font>
      <sz val="9"/>
      <name val="ＭＳ 明朝"/>
      <family val="1"/>
      <charset val="128"/>
    </font>
    <font>
      <u/>
      <sz val="10"/>
      <name val="ＭＳ 明朝"/>
      <family val="1"/>
      <charset val="128"/>
    </font>
    <font>
      <sz val="10"/>
      <name val="ＭＳ ゴシック"/>
      <family val="3"/>
      <charset val="128"/>
    </font>
    <font>
      <sz val="9"/>
      <name val="ＭＳ ゴシック"/>
      <family val="3"/>
      <charset val="128"/>
    </font>
    <font>
      <sz val="10.5"/>
      <name val="ＭＳ ゴシック"/>
      <family val="3"/>
      <charset val="128"/>
    </font>
    <font>
      <b/>
      <sz val="9"/>
      <name val="ＭＳ ゴシック"/>
      <family val="3"/>
      <charset val="128"/>
    </font>
    <font>
      <b/>
      <sz val="10"/>
      <name val="ＭＳ ゴシック"/>
      <family val="3"/>
      <charset val="128"/>
    </font>
    <font>
      <u/>
      <sz val="11"/>
      <name val="ＭＳ ゴシック"/>
      <family val="3"/>
      <charset val="128"/>
    </font>
    <font>
      <sz val="10"/>
      <color rgb="FFFF0000"/>
      <name val="ＭＳ 明朝"/>
      <family val="1"/>
      <charset val="128"/>
    </font>
    <font>
      <sz val="11"/>
      <color rgb="FFFF0000"/>
      <name val="ＭＳ 明朝"/>
      <family val="1"/>
      <charset val="128"/>
    </font>
    <font>
      <sz val="10"/>
      <color theme="1"/>
      <name val="ＭＳ 明朝"/>
      <family val="1"/>
      <charset val="128"/>
    </font>
    <font>
      <sz val="8"/>
      <color theme="1"/>
      <name val="ＭＳ 明朝"/>
      <family val="1"/>
      <charset val="128"/>
    </font>
    <font>
      <u/>
      <sz val="11"/>
      <color theme="1"/>
      <name val="ＭＳ ゴシック"/>
      <family val="3"/>
      <charset val="128"/>
    </font>
    <font>
      <b/>
      <sz val="9"/>
      <color theme="1"/>
      <name val="ＭＳ ゴシック"/>
      <family val="3"/>
      <charset val="128"/>
    </font>
    <font>
      <b/>
      <sz val="10"/>
      <color theme="1"/>
      <name val="ＭＳ 明朝"/>
      <family val="1"/>
      <charset val="128"/>
    </font>
    <font>
      <sz val="12"/>
      <color theme="1"/>
      <name val="ＭＳ ゴシック"/>
      <family val="3"/>
      <charset val="128"/>
    </font>
    <font>
      <b/>
      <u/>
      <sz val="8"/>
      <color theme="1"/>
      <name val="ＭＳ 明朝"/>
      <family val="1"/>
      <charset val="128"/>
    </font>
    <font>
      <u/>
      <sz val="8"/>
      <color theme="1"/>
      <name val="ＭＳ 明朝"/>
      <family val="1"/>
      <charset val="128"/>
    </font>
    <font>
      <sz val="9"/>
      <color theme="1"/>
      <name val="ＭＳ 明朝"/>
      <family val="1"/>
      <charset val="128"/>
    </font>
    <font>
      <b/>
      <sz val="10"/>
      <color rgb="FFFF0000"/>
      <name val="ＭＳ 明朝"/>
      <family val="1"/>
      <charset val="128"/>
    </font>
  </fonts>
  <fills count="5">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rgb="FF00B050"/>
      </left>
      <right/>
      <top style="thick">
        <color rgb="FF00B050"/>
      </top>
      <bottom/>
      <diagonal/>
    </border>
    <border>
      <left/>
      <right/>
      <top style="thick">
        <color rgb="FF00B050"/>
      </top>
      <bottom/>
      <diagonal/>
    </border>
    <border>
      <left/>
      <right style="thick">
        <color rgb="FF00B050"/>
      </right>
      <top style="thick">
        <color rgb="FF00B050"/>
      </top>
      <bottom/>
      <diagonal/>
    </border>
    <border>
      <left style="thick">
        <color rgb="FF00B050"/>
      </left>
      <right/>
      <top/>
      <bottom/>
      <diagonal/>
    </border>
    <border>
      <left/>
      <right style="thick">
        <color rgb="FF00B050"/>
      </right>
      <top/>
      <bottom/>
      <diagonal/>
    </border>
    <border>
      <left style="thick">
        <color rgb="FF00B050"/>
      </left>
      <right/>
      <top/>
      <bottom style="thick">
        <color rgb="FF00B050"/>
      </bottom>
      <diagonal/>
    </border>
    <border>
      <left/>
      <right/>
      <top/>
      <bottom style="thick">
        <color rgb="FF00B050"/>
      </bottom>
      <diagonal/>
    </border>
    <border>
      <left/>
      <right style="thick">
        <color rgb="FF00B050"/>
      </right>
      <top/>
      <bottom style="thick">
        <color rgb="FF00B050"/>
      </bottom>
      <diagonal/>
    </border>
    <border>
      <left/>
      <right/>
      <top style="medium">
        <color indexed="64"/>
      </top>
      <bottom/>
      <diagonal/>
    </border>
  </borders>
  <cellStyleXfs count="4">
    <xf numFmtId="0" fontId="0" fillId="0" borderId="0"/>
    <xf numFmtId="38" fontId="2" fillId="0" borderId="0" applyFont="0" applyFill="0" applyBorder="0" applyAlignment="0" applyProtection="0">
      <alignment vertical="center"/>
    </xf>
    <xf numFmtId="0" fontId="7" fillId="0" borderId="0"/>
    <xf numFmtId="38" fontId="7" fillId="0" borderId="0" applyFont="0" applyFill="0" applyBorder="0" applyAlignment="0" applyProtection="0">
      <alignment vertical="center"/>
    </xf>
  </cellStyleXfs>
  <cellXfs count="200">
    <xf numFmtId="0" fontId="0" fillId="0" borderId="0" xfId="0" applyFill="1" applyBorder="1" applyAlignment="1">
      <alignment horizontal="left" vertical="top"/>
    </xf>
    <xf numFmtId="0" fontId="3" fillId="0" borderId="0" xfId="2" applyFont="1" applyAlignment="1">
      <alignment horizontal="left" vertical="center"/>
    </xf>
    <xf numFmtId="0" fontId="3" fillId="0" borderId="0" xfId="2" applyFont="1" applyBorder="1" applyAlignment="1">
      <alignment horizontal="left" vertical="center"/>
    </xf>
    <xf numFmtId="176" fontId="3" fillId="0" borderId="0" xfId="2" applyNumberFormat="1" applyFont="1" applyBorder="1" applyAlignment="1">
      <alignment vertical="center"/>
    </xf>
    <xf numFmtId="38" fontId="3" fillId="0" borderId="0" xfId="1" applyFont="1" applyBorder="1" applyAlignment="1">
      <alignment horizontal="left" vertical="center"/>
    </xf>
    <xf numFmtId="0" fontId="3" fillId="0" borderId="6" xfId="2" applyFont="1" applyFill="1" applyBorder="1" applyAlignment="1">
      <alignment horizontal="center" vertical="center"/>
    </xf>
    <xf numFmtId="176" fontId="3" fillId="0" borderId="0" xfId="2" applyNumberFormat="1" applyFont="1" applyFill="1" applyBorder="1" applyAlignment="1">
      <alignment vertical="center"/>
    </xf>
    <xf numFmtId="38" fontId="3" fillId="0" borderId="0" xfId="1" applyFont="1" applyFill="1" applyBorder="1" applyAlignment="1">
      <alignment horizontal="left" vertical="center"/>
    </xf>
    <xf numFmtId="0" fontId="3" fillId="0" borderId="0" xfId="2" applyFont="1" applyFill="1" applyBorder="1" applyAlignment="1">
      <alignment vertical="center"/>
    </xf>
    <xf numFmtId="38" fontId="3" fillId="0" borderId="0" xfId="1" applyFont="1" applyAlignment="1">
      <alignment horizontal="left" vertical="center"/>
    </xf>
    <xf numFmtId="38" fontId="6" fillId="0" borderId="0" xfId="1" applyFont="1" applyBorder="1" applyAlignment="1">
      <alignment horizontal="center" vertical="center"/>
    </xf>
    <xf numFmtId="38" fontId="5" fillId="0" borderId="0" xfId="1" applyFont="1" applyFill="1" applyBorder="1" applyAlignment="1" applyProtection="1">
      <alignment horizontal="right" vertical="center"/>
      <protection locked="0"/>
    </xf>
    <xf numFmtId="38" fontId="3" fillId="0" borderId="0" xfId="1" applyFont="1" applyBorder="1" applyAlignment="1">
      <alignment horizontal="center" vertical="center" shrinkToFit="1"/>
    </xf>
    <xf numFmtId="38" fontId="5" fillId="0" borderId="0" xfId="1" applyFont="1" applyFill="1" applyBorder="1" applyAlignment="1">
      <alignment horizontal="right" vertical="center"/>
    </xf>
    <xf numFmtId="38" fontId="4" fillId="0" borderId="0" xfId="1" applyFont="1" applyFill="1" applyBorder="1" applyAlignment="1">
      <alignment vertical="center"/>
    </xf>
    <xf numFmtId="38" fontId="4" fillId="0" borderId="0" xfId="1" applyFont="1" applyFill="1" applyBorder="1" applyAlignment="1">
      <alignment horizontal="center" vertical="center" shrinkToFit="1"/>
    </xf>
    <xf numFmtId="38" fontId="3" fillId="0" borderId="2" xfId="1" applyFont="1" applyBorder="1" applyAlignment="1">
      <alignment horizontal="center" vertical="center"/>
    </xf>
    <xf numFmtId="38" fontId="3" fillId="0" borderId="4" xfId="1" applyFont="1" applyBorder="1" applyAlignment="1">
      <alignment horizontal="left" vertical="center"/>
    </xf>
    <xf numFmtId="38" fontId="3" fillId="0" borderId="4" xfId="1" applyFont="1" applyFill="1" applyBorder="1" applyAlignment="1" applyProtection="1">
      <alignment vertical="center"/>
      <protection locked="0"/>
    </xf>
    <xf numFmtId="38" fontId="3" fillId="0" borderId="4" xfId="1" applyFont="1" applyFill="1" applyBorder="1" applyAlignment="1" applyProtection="1">
      <alignment horizontal="center" vertical="center"/>
      <protection locked="0"/>
    </xf>
    <xf numFmtId="38" fontId="3" fillId="0" borderId="15" xfId="1" applyFont="1" applyFill="1" applyBorder="1" applyAlignment="1" applyProtection="1">
      <alignment horizontal="center" vertical="center"/>
      <protection locked="0"/>
    </xf>
    <xf numFmtId="38" fontId="3" fillId="0" borderId="0" xfId="1" applyFont="1" applyFill="1" applyBorder="1" applyAlignment="1">
      <alignment horizontal="right" vertical="center"/>
    </xf>
    <xf numFmtId="38" fontId="3" fillId="2" borderId="1" xfId="1" applyFont="1" applyFill="1" applyBorder="1" applyAlignment="1">
      <alignment horizontal="center" vertical="center"/>
    </xf>
    <xf numFmtId="38" fontId="3" fillId="0" borderId="20" xfId="1" applyFont="1" applyBorder="1" applyAlignment="1">
      <alignment horizontal="left" vertical="center"/>
    </xf>
    <xf numFmtId="38" fontId="3" fillId="0" borderId="21" xfId="1" applyFont="1" applyBorder="1" applyAlignment="1">
      <alignment horizontal="left" vertical="center"/>
    </xf>
    <xf numFmtId="38" fontId="3" fillId="0" borderId="22" xfId="1" applyFont="1" applyBorder="1" applyAlignment="1">
      <alignment horizontal="left" vertical="center"/>
    </xf>
    <xf numFmtId="38" fontId="3" fillId="0" borderId="13" xfId="1" applyFont="1" applyFill="1" applyBorder="1" applyAlignment="1" applyProtection="1">
      <alignment horizontal="center" vertical="center"/>
      <protection locked="0"/>
    </xf>
    <xf numFmtId="38" fontId="3" fillId="0" borderId="23" xfId="1" applyFont="1" applyBorder="1" applyAlignment="1">
      <alignment horizontal="left" vertical="center"/>
    </xf>
    <xf numFmtId="38" fontId="3" fillId="0" borderId="24" xfId="1" applyFont="1" applyBorder="1" applyAlignment="1">
      <alignment horizontal="left" vertical="center"/>
    </xf>
    <xf numFmtId="38" fontId="3" fillId="0" borderId="0" xfId="1" applyFont="1" applyFill="1" applyBorder="1" applyAlignment="1" applyProtection="1">
      <alignment horizontal="center" vertical="center"/>
      <protection locked="0"/>
    </xf>
    <xf numFmtId="38" fontId="3" fillId="0" borderId="0" xfId="1" applyFont="1" applyFill="1" applyBorder="1" applyAlignment="1" applyProtection="1">
      <alignment horizontal="right" vertical="center"/>
      <protection locked="0"/>
    </xf>
    <xf numFmtId="38" fontId="3" fillId="0" borderId="0" xfId="1" applyFont="1" applyFill="1" applyBorder="1" applyAlignment="1" applyProtection="1">
      <alignment vertical="center"/>
      <protection locked="0"/>
    </xf>
    <xf numFmtId="38" fontId="3" fillId="3" borderId="19" xfId="1" applyFont="1" applyFill="1" applyBorder="1" applyAlignment="1" applyProtection="1">
      <alignment vertical="center"/>
      <protection locked="0"/>
    </xf>
    <xf numFmtId="38" fontId="3" fillId="3" borderId="0" xfId="1" applyFont="1" applyFill="1" applyBorder="1" applyAlignment="1" applyProtection="1">
      <alignment vertical="center"/>
      <protection locked="0"/>
    </xf>
    <xf numFmtId="38" fontId="3" fillId="0" borderId="0" xfId="1" applyFont="1" applyBorder="1" applyAlignment="1">
      <alignment horizontal="center" vertical="center"/>
    </xf>
    <xf numFmtId="38" fontId="3" fillId="0" borderId="25" xfId="1" applyFont="1" applyBorder="1" applyAlignment="1">
      <alignment horizontal="left" vertical="center"/>
    </xf>
    <xf numFmtId="38" fontId="3" fillId="0" borderId="26" xfId="1" applyFont="1" applyBorder="1" applyAlignment="1">
      <alignment horizontal="left" vertical="center"/>
    </xf>
    <xf numFmtId="38" fontId="3" fillId="0" borderId="27" xfId="1" applyFont="1" applyBorder="1" applyAlignment="1">
      <alignment horizontal="left" vertical="center"/>
    </xf>
    <xf numFmtId="38" fontId="4" fillId="0" borderId="0" xfId="1" applyFont="1" applyBorder="1" applyAlignment="1">
      <alignment vertical="top"/>
    </xf>
    <xf numFmtId="38" fontId="3" fillId="0" borderId="12" xfId="1" applyFont="1" applyBorder="1" applyAlignment="1">
      <alignment horizontal="left" vertical="center"/>
    </xf>
    <xf numFmtId="38" fontId="3" fillId="0" borderId="12" xfId="1" applyFont="1" applyFill="1" applyBorder="1" applyAlignment="1" applyProtection="1">
      <alignment horizontal="center" vertical="center"/>
      <protection locked="0"/>
    </xf>
    <xf numFmtId="38" fontId="3" fillId="0" borderId="12" xfId="1" applyFont="1" applyFill="1" applyBorder="1" applyAlignment="1" applyProtection="1">
      <alignment horizontal="right" vertical="center"/>
      <protection locked="0"/>
    </xf>
    <xf numFmtId="38" fontId="3" fillId="0" borderId="12" xfId="1" applyFont="1" applyFill="1" applyBorder="1" applyAlignment="1">
      <alignment horizontal="right" vertical="center"/>
    </xf>
    <xf numFmtId="38" fontId="3" fillId="0" borderId="12" xfId="1" applyFont="1" applyBorder="1" applyAlignment="1">
      <alignment horizontal="center" vertical="center"/>
    </xf>
    <xf numFmtId="38" fontId="3" fillId="0" borderId="2" xfId="1" applyFont="1" applyBorder="1" applyAlignment="1">
      <alignment vertical="center"/>
    </xf>
    <xf numFmtId="38" fontId="3" fillId="0" borderId="3" xfId="1" applyFont="1" applyBorder="1" applyAlignment="1">
      <alignment vertical="center"/>
    </xf>
    <xf numFmtId="38" fontId="3" fillId="0" borderId="3" xfId="1" applyFont="1" applyFill="1" applyBorder="1" applyAlignment="1" applyProtection="1">
      <alignment vertical="center"/>
      <protection locked="0"/>
    </xf>
    <xf numFmtId="38" fontId="3" fillId="0" borderId="2" xfId="1" applyFont="1" applyFill="1" applyBorder="1" applyAlignment="1" applyProtection="1">
      <alignment vertical="center"/>
      <protection locked="0"/>
    </xf>
    <xf numFmtId="38" fontId="4" fillId="0" borderId="0" xfId="1" applyFont="1" applyBorder="1" applyAlignment="1">
      <alignment vertical="center"/>
    </xf>
    <xf numFmtId="38" fontId="3" fillId="0" borderId="0" xfId="1" applyFont="1" applyFill="1" applyBorder="1" applyAlignment="1">
      <alignment horizontal="center" vertical="center"/>
    </xf>
    <xf numFmtId="38" fontId="3" fillId="0" borderId="0" xfId="1" applyFont="1" applyFill="1" applyBorder="1" applyAlignment="1">
      <alignment vertical="center"/>
    </xf>
    <xf numFmtId="38" fontId="4" fillId="0" borderId="0" xfId="1" applyFont="1" applyFill="1" applyBorder="1" applyAlignment="1">
      <alignment vertical="top"/>
    </xf>
    <xf numFmtId="38" fontId="3" fillId="0" borderId="0" xfId="1" applyFont="1" applyFill="1" applyBorder="1" applyAlignment="1" applyProtection="1">
      <alignment horizontal="left" vertical="center"/>
      <protection locked="0"/>
    </xf>
    <xf numFmtId="38" fontId="4" fillId="0" borderId="5" xfId="1" applyFont="1" applyBorder="1" applyAlignment="1">
      <alignment vertical="center"/>
    </xf>
    <xf numFmtId="38" fontId="4" fillId="0" borderId="0" xfId="1" applyFont="1" applyFill="1" applyBorder="1" applyAlignment="1">
      <alignment vertical="top" wrapText="1"/>
    </xf>
    <xf numFmtId="38" fontId="3" fillId="0" borderId="0" xfId="1" applyFont="1" applyBorder="1" applyAlignment="1">
      <alignment vertical="center"/>
    </xf>
    <xf numFmtId="38" fontId="9" fillId="0" borderId="0" xfId="1" applyFont="1" applyBorder="1" applyAlignment="1">
      <alignment horizontal="left" vertical="center"/>
    </xf>
    <xf numFmtId="38" fontId="3" fillId="4" borderId="1" xfId="1" applyFont="1" applyFill="1" applyBorder="1" applyAlignment="1">
      <alignment vertical="center"/>
    </xf>
    <xf numFmtId="0" fontId="11" fillId="0" borderId="0" xfId="2" applyFont="1" applyBorder="1" applyAlignment="1">
      <alignment vertical="center"/>
    </xf>
    <xf numFmtId="176" fontId="8" fillId="0" borderId="0" xfId="2" applyNumberFormat="1" applyFont="1" applyFill="1" applyBorder="1" applyAlignment="1">
      <alignment vertical="center"/>
    </xf>
    <xf numFmtId="0" fontId="11" fillId="0" borderId="0" xfId="2" applyFont="1" applyFill="1" applyBorder="1" applyAlignment="1">
      <alignment vertical="center"/>
    </xf>
    <xf numFmtId="38" fontId="13" fillId="0" borderId="0" xfId="1" applyFont="1" applyBorder="1" applyAlignment="1">
      <alignment horizontal="left" vertical="center"/>
    </xf>
    <xf numFmtId="38" fontId="11" fillId="0" borderId="0" xfId="1" applyFont="1" applyBorder="1" applyAlignment="1">
      <alignment horizontal="left" vertical="center"/>
    </xf>
    <xf numFmtId="38" fontId="11" fillId="0" borderId="0" xfId="1" applyFont="1" applyAlignment="1">
      <alignment horizontal="lef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horizontal="right" vertical="center"/>
    </xf>
    <xf numFmtId="38" fontId="3" fillId="0" borderId="4" xfId="1" applyFont="1" applyFill="1" applyBorder="1" applyAlignment="1" applyProtection="1">
      <alignment horizontal="center" vertical="center"/>
      <protection locked="0"/>
    </xf>
    <xf numFmtId="38" fontId="3" fillId="0" borderId="1" xfId="1" applyFont="1" applyBorder="1" applyAlignment="1">
      <alignment horizontal="center" vertical="center"/>
    </xf>
    <xf numFmtId="38" fontId="4" fillId="0" borderId="0" xfId="1" applyFont="1" applyBorder="1" applyAlignment="1">
      <alignment horizontal="left" vertical="top" wrapText="1"/>
    </xf>
    <xf numFmtId="38" fontId="3" fillId="0" borderId="2" xfId="1" applyFont="1" applyBorder="1" applyAlignment="1">
      <alignment horizontal="center" vertical="center"/>
    </xf>
    <xf numFmtId="38" fontId="16" fillId="0" borderId="0" xfId="1" applyFont="1" applyBorder="1" applyAlignment="1">
      <alignment horizontal="left" vertical="center"/>
    </xf>
    <xf numFmtId="38" fontId="16" fillId="0" borderId="12" xfId="1" applyFont="1" applyBorder="1" applyAlignment="1">
      <alignment horizontal="left" vertical="center"/>
    </xf>
    <xf numFmtId="38" fontId="16" fillId="0" borderId="0" xfId="1" applyFont="1" applyFill="1" applyBorder="1" applyAlignment="1">
      <alignment horizontal="left" vertical="center"/>
    </xf>
    <xf numFmtId="38" fontId="3" fillId="0" borderId="0" xfId="1" applyFont="1" applyBorder="1" applyAlignment="1">
      <alignment horizontal="center" vertical="center"/>
    </xf>
    <xf numFmtId="38" fontId="3" fillId="0" borderId="0" xfId="1" applyFont="1" applyFill="1" applyBorder="1" applyAlignment="1" applyProtection="1">
      <alignment horizontal="center" vertical="center"/>
      <protection locked="0"/>
    </xf>
    <xf numFmtId="38" fontId="4" fillId="0" borderId="0" xfId="1" applyFont="1" applyBorder="1" applyAlignment="1">
      <alignment horizontal="left" vertical="top"/>
    </xf>
    <xf numFmtId="38" fontId="3" fillId="2" borderId="1" xfId="1" applyFont="1" applyFill="1" applyBorder="1" applyAlignment="1">
      <alignment horizontal="center" vertical="center"/>
    </xf>
    <xf numFmtId="179" fontId="3" fillId="0" borderId="0" xfId="1" applyNumberFormat="1" applyFont="1" applyAlignment="1">
      <alignment horizontal="left" vertical="center"/>
    </xf>
    <xf numFmtId="38" fontId="3" fillId="0" borderId="0" xfId="1" applyFont="1" applyFill="1" applyBorder="1" applyAlignment="1">
      <alignment horizontal="right" vertical="center"/>
    </xf>
    <xf numFmtId="38" fontId="4" fillId="0" borderId="0" xfId="1" applyFont="1" applyBorder="1" applyAlignment="1">
      <alignment horizontal="left" vertical="top" wrapText="1"/>
    </xf>
    <xf numFmtId="38" fontId="18" fillId="0" borderId="0" xfId="1" applyFont="1" applyBorder="1" applyAlignment="1">
      <alignment horizontal="center" vertical="center"/>
    </xf>
    <xf numFmtId="38" fontId="17" fillId="0" borderId="0" xfId="1" applyFont="1" applyFill="1" applyBorder="1" applyAlignment="1" applyProtection="1">
      <alignment vertical="center"/>
      <protection locked="0"/>
    </xf>
    <xf numFmtId="38" fontId="17" fillId="0" borderId="0" xfId="1" applyFont="1" applyFill="1" applyBorder="1" applyAlignment="1" applyProtection="1">
      <alignment horizontal="center" vertical="center"/>
      <protection locked="0"/>
    </xf>
    <xf numFmtId="38" fontId="17" fillId="0" borderId="0" xfId="1" applyFont="1" applyFill="1" applyBorder="1" applyAlignment="1" applyProtection="1">
      <alignment horizontal="right" vertical="center"/>
      <protection locked="0"/>
    </xf>
    <xf numFmtId="38" fontId="17" fillId="0" borderId="0" xfId="1" applyFont="1" applyBorder="1" applyAlignment="1">
      <alignment horizontal="left" vertical="center"/>
    </xf>
    <xf numFmtId="38" fontId="17" fillId="0" borderId="0" xfId="1" applyFont="1" applyFill="1" applyBorder="1" applyAlignment="1">
      <alignment horizontal="right" vertical="center"/>
    </xf>
    <xf numFmtId="38" fontId="17" fillId="0" borderId="0" xfId="1" applyFont="1" applyAlignment="1">
      <alignment horizontal="left" vertical="center"/>
    </xf>
    <xf numFmtId="38" fontId="19" fillId="0" borderId="0" xfId="1" applyFont="1" applyFill="1" applyBorder="1" applyAlignment="1">
      <alignment horizontal="left" vertical="center"/>
    </xf>
    <xf numFmtId="38" fontId="20" fillId="0" borderId="0" xfId="1" applyFont="1" applyFill="1" applyBorder="1" applyAlignment="1">
      <alignment vertical="top" wrapText="1"/>
    </xf>
    <xf numFmtId="38" fontId="21" fillId="0" borderId="0" xfId="1" applyFont="1" applyFill="1" applyBorder="1" applyAlignment="1">
      <alignment horizontal="left" vertical="center"/>
    </xf>
    <xf numFmtId="38" fontId="20" fillId="0" borderId="0" xfId="1" applyFont="1" applyFill="1" applyBorder="1" applyAlignment="1">
      <alignment vertical="center"/>
    </xf>
    <xf numFmtId="38" fontId="19" fillId="0" borderId="0" xfId="1" applyFont="1" applyFill="1" applyBorder="1" applyAlignment="1">
      <alignment vertical="center"/>
    </xf>
    <xf numFmtId="38" fontId="19" fillId="0" borderId="0" xfId="1" applyFont="1" applyFill="1" applyBorder="1" applyAlignment="1">
      <alignment horizontal="center" vertical="center"/>
    </xf>
    <xf numFmtId="38" fontId="19" fillId="0" borderId="0" xfId="1" applyFont="1" applyFill="1" applyBorder="1" applyAlignment="1">
      <alignment horizontal="right" vertical="center"/>
    </xf>
    <xf numFmtId="38" fontId="19" fillId="0" borderId="0" xfId="1" applyFont="1" applyFill="1" applyBorder="1" applyAlignment="1" applyProtection="1">
      <alignment vertical="center"/>
      <protection locked="0"/>
    </xf>
    <xf numFmtId="38" fontId="19" fillId="0" borderId="0" xfId="1" applyFont="1" applyFill="1" applyBorder="1" applyAlignment="1" applyProtection="1">
      <alignment horizontal="center" vertical="center"/>
      <protection locked="0"/>
    </xf>
    <xf numFmtId="38" fontId="19" fillId="0" borderId="0" xfId="1" applyFont="1" applyFill="1" applyBorder="1" applyAlignment="1" applyProtection="1">
      <alignment horizontal="right" vertical="center"/>
      <protection locked="0"/>
    </xf>
    <xf numFmtId="38" fontId="19" fillId="0" borderId="0" xfId="1" applyFont="1" applyFill="1" applyBorder="1" applyAlignment="1" applyProtection="1">
      <alignment horizontal="left" vertical="center"/>
      <protection locked="0"/>
    </xf>
    <xf numFmtId="38" fontId="19" fillId="0" borderId="0" xfId="1" applyFont="1" applyBorder="1" applyAlignment="1">
      <alignment horizontal="left" vertical="center"/>
    </xf>
    <xf numFmtId="38" fontId="19" fillId="0" borderId="0" xfId="1" applyFont="1" applyAlignment="1">
      <alignment horizontal="left" vertical="center"/>
    </xf>
    <xf numFmtId="38" fontId="21" fillId="0" borderId="0" xfId="1" applyFont="1" applyBorder="1" applyAlignment="1">
      <alignment horizontal="left" vertical="center"/>
    </xf>
    <xf numFmtId="38" fontId="27" fillId="0" borderId="0" xfId="1" applyFont="1" applyFill="1" applyBorder="1" applyAlignment="1" applyProtection="1">
      <alignment vertical="center"/>
      <protection locked="0"/>
    </xf>
    <xf numFmtId="38" fontId="17" fillId="2" borderId="3" xfId="1" applyFont="1" applyFill="1" applyBorder="1" applyAlignment="1">
      <alignment horizontal="center" vertical="center"/>
    </xf>
    <xf numFmtId="38" fontId="17" fillId="2" borderId="3" xfId="1" applyFont="1" applyFill="1" applyBorder="1" applyAlignment="1" applyProtection="1">
      <alignment horizontal="center" vertical="center"/>
      <protection locked="0"/>
    </xf>
    <xf numFmtId="38" fontId="17" fillId="2" borderId="2" xfId="1" applyFont="1" applyFill="1" applyBorder="1" applyAlignment="1">
      <alignment horizontal="center" vertical="center"/>
    </xf>
    <xf numFmtId="38" fontId="17" fillId="2" borderId="1" xfId="1" applyFont="1" applyFill="1" applyBorder="1" applyAlignment="1">
      <alignment horizontal="center" vertical="center"/>
    </xf>
    <xf numFmtId="38" fontId="17" fillId="0" borderId="2" xfId="1" applyFont="1" applyBorder="1" applyAlignment="1">
      <alignment vertical="center"/>
    </xf>
    <xf numFmtId="38" fontId="17" fillId="0" borderId="3" xfId="1" applyFont="1" applyBorder="1" applyAlignment="1">
      <alignment vertical="center"/>
    </xf>
    <xf numFmtId="38" fontId="17" fillId="0" borderId="2" xfId="1" applyFont="1" applyFill="1" applyBorder="1" applyAlignment="1" applyProtection="1">
      <alignment vertical="center"/>
      <protection locked="0"/>
    </xf>
    <xf numFmtId="38" fontId="17" fillId="0" borderId="3" xfId="1" applyFont="1" applyBorder="1" applyAlignment="1">
      <alignment horizontal="left" vertical="center"/>
    </xf>
    <xf numFmtId="0" fontId="11" fillId="0" borderId="2" xfId="2" applyFont="1" applyBorder="1" applyAlignment="1">
      <alignment horizontal="center" vertical="center"/>
    </xf>
    <xf numFmtId="0" fontId="11" fillId="0" borderId="3" xfId="2" applyFont="1" applyBorder="1" applyAlignment="1">
      <alignment horizontal="center" vertical="center"/>
    </xf>
    <xf numFmtId="0" fontId="11" fillId="0" borderId="4" xfId="2" applyFont="1" applyBorder="1" applyAlignment="1">
      <alignment horizontal="center" vertical="center"/>
    </xf>
    <xf numFmtId="38" fontId="17" fillId="0" borderId="2" xfId="3" applyFont="1" applyFill="1" applyBorder="1" applyAlignment="1" applyProtection="1">
      <alignment horizontal="right" vertical="center"/>
      <protection locked="0"/>
    </xf>
    <xf numFmtId="38" fontId="17" fillId="0" borderId="3" xfId="3" applyFont="1" applyFill="1" applyBorder="1" applyAlignment="1" applyProtection="1">
      <alignment horizontal="right" vertical="center"/>
      <protection locked="0"/>
    </xf>
    <xf numFmtId="38" fontId="17" fillId="0" borderId="4" xfId="3" applyFont="1" applyFill="1" applyBorder="1" applyAlignment="1" applyProtection="1">
      <alignment horizontal="right" vertical="center"/>
      <protection locked="0"/>
    </xf>
    <xf numFmtId="0" fontId="3" fillId="0" borderId="2" xfId="2" applyFont="1" applyFill="1" applyBorder="1" applyAlignment="1">
      <alignment horizontal="center" vertical="center"/>
    </xf>
    <xf numFmtId="0" fontId="3" fillId="0" borderId="3" xfId="2" applyFont="1" applyFill="1" applyBorder="1" applyAlignment="1">
      <alignment horizontal="center" vertical="center"/>
    </xf>
    <xf numFmtId="0" fontId="3" fillId="0" borderId="4" xfId="2" applyFont="1" applyFill="1" applyBorder="1" applyAlignment="1">
      <alignment horizontal="center" vertical="center"/>
    </xf>
    <xf numFmtId="0" fontId="15" fillId="0" borderId="2" xfId="2" applyFont="1" applyBorder="1" applyAlignment="1">
      <alignment horizontal="center" vertical="center"/>
    </xf>
    <xf numFmtId="0" fontId="15" fillId="0" borderId="3" xfId="2" applyFont="1" applyBorder="1" applyAlignment="1">
      <alignment horizontal="center" vertical="center"/>
    </xf>
    <xf numFmtId="176" fontId="28" fillId="3" borderId="7" xfId="2" applyNumberFormat="1" applyFont="1" applyFill="1" applyBorder="1" applyAlignment="1">
      <alignment horizontal="right" vertical="center"/>
    </xf>
    <xf numFmtId="176" fontId="28" fillId="3" borderId="8" xfId="2" applyNumberFormat="1" applyFont="1" applyFill="1" applyBorder="1" applyAlignment="1">
      <alignment horizontal="right" vertical="center"/>
    </xf>
    <xf numFmtId="176" fontId="28" fillId="3" borderId="9" xfId="2" applyNumberFormat="1" applyFont="1" applyFill="1" applyBorder="1" applyAlignment="1">
      <alignment horizontal="right" vertical="center"/>
    </xf>
    <xf numFmtId="38" fontId="3"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2" xfId="1" applyFont="1" applyFill="1" applyBorder="1" applyAlignment="1" applyProtection="1">
      <alignment horizontal="center" vertical="center"/>
      <protection locked="0"/>
    </xf>
    <xf numFmtId="38" fontId="3" fillId="0" borderId="4" xfId="1" applyFont="1" applyFill="1" applyBorder="1" applyAlignment="1" applyProtection="1">
      <alignment horizontal="center" vertical="center"/>
      <protection locked="0"/>
    </xf>
    <xf numFmtId="38" fontId="20" fillId="0" borderId="0" xfId="1" applyFont="1" applyFill="1" applyBorder="1" applyAlignment="1">
      <alignment horizontal="left" vertical="top" wrapText="1"/>
    </xf>
    <xf numFmtId="38" fontId="3" fillId="0" borderId="10" xfId="1" applyFont="1" applyBorder="1" applyAlignment="1">
      <alignment horizontal="center" vertical="center"/>
    </xf>
    <xf numFmtId="38" fontId="3" fillId="0" borderId="14" xfId="1" applyFont="1" applyBorder="1" applyAlignment="1">
      <alignment horizontal="center" vertical="center"/>
    </xf>
    <xf numFmtId="38" fontId="3" fillId="0" borderId="0" xfId="1" applyFont="1" applyFill="1" applyBorder="1" applyAlignment="1">
      <alignment horizontal="center" vertical="center" wrapText="1"/>
    </xf>
    <xf numFmtId="38" fontId="22" fillId="0" borderId="2" xfId="1" applyFont="1" applyFill="1" applyBorder="1" applyAlignment="1">
      <alignment horizontal="center" vertical="center"/>
    </xf>
    <xf numFmtId="38" fontId="22" fillId="0" borderId="3" xfId="1" applyFont="1" applyFill="1" applyBorder="1" applyAlignment="1">
      <alignment horizontal="center" vertical="center"/>
    </xf>
    <xf numFmtId="38" fontId="28" fillId="3" borderId="7" xfId="1" applyFont="1" applyFill="1" applyBorder="1" applyAlignment="1" applyProtection="1">
      <alignment horizontal="right" vertical="center"/>
      <protection locked="0"/>
    </xf>
    <xf numFmtId="38" fontId="28" fillId="3" borderId="8" xfId="1" applyFont="1" applyFill="1" applyBorder="1" applyAlignment="1" applyProtection="1">
      <alignment horizontal="right" vertical="center"/>
      <protection locked="0"/>
    </xf>
    <xf numFmtId="38" fontId="28" fillId="3" borderId="9" xfId="1" applyFont="1" applyFill="1" applyBorder="1" applyAlignment="1" applyProtection="1">
      <alignment horizontal="right" vertical="center"/>
      <protection locked="0"/>
    </xf>
    <xf numFmtId="38" fontId="15" fillId="0" borderId="1" xfId="1" applyFont="1" applyFill="1" applyBorder="1" applyAlignment="1" applyProtection="1">
      <alignment horizontal="center" vertical="center"/>
      <protection locked="0"/>
    </xf>
    <xf numFmtId="38" fontId="15" fillId="0" borderId="2" xfId="1" applyFont="1" applyFill="1" applyBorder="1" applyAlignment="1" applyProtection="1">
      <alignment horizontal="center" vertical="center"/>
      <protection locked="0"/>
    </xf>
    <xf numFmtId="38" fontId="28" fillId="3" borderId="16" xfId="1" applyFont="1" applyFill="1" applyBorder="1" applyAlignment="1" applyProtection="1">
      <alignment vertical="center"/>
      <protection locked="0"/>
    </xf>
    <xf numFmtId="38" fontId="28" fillId="3" borderId="17" xfId="1" applyFont="1" applyFill="1" applyBorder="1" applyAlignment="1" applyProtection="1">
      <alignment vertical="center"/>
      <protection locked="0"/>
    </xf>
    <xf numFmtId="38" fontId="28" fillId="3" borderId="18" xfId="1" applyFont="1" applyFill="1" applyBorder="1" applyAlignment="1" applyProtection="1">
      <alignment vertical="center"/>
      <protection locked="0"/>
    </xf>
    <xf numFmtId="38" fontId="3"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7" fillId="2" borderId="7" xfId="1" applyFont="1" applyFill="1" applyBorder="1" applyAlignment="1" applyProtection="1">
      <alignment horizontal="right" vertical="center" wrapText="1"/>
      <protection locked="0"/>
    </xf>
    <xf numFmtId="38" fontId="17" fillId="2" borderId="8" xfId="1" applyFont="1" applyFill="1" applyBorder="1" applyAlignment="1" applyProtection="1">
      <alignment horizontal="right" vertical="center"/>
      <protection locked="0"/>
    </xf>
    <xf numFmtId="38" fontId="17" fillId="2" borderId="9" xfId="1" applyFont="1" applyFill="1" applyBorder="1" applyAlignment="1" applyProtection="1">
      <alignment horizontal="right" vertical="center"/>
      <protection locked="0"/>
    </xf>
    <xf numFmtId="38" fontId="3" fillId="0" borderId="12" xfId="1" applyFont="1" applyFill="1" applyBorder="1" applyAlignment="1">
      <alignment horizontal="center" vertical="center"/>
    </xf>
    <xf numFmtId="38" fontId="9" fillId="0" borderId="1" xfId="1" applyFont="1" applyBorder="1" applyAlignment="1">
      <alignment horizontal="center" vertical="center"/>
    </xf>
    <xf numFmtId="38" fontId="9" fillId="0" borderId="1" xfId="1" applyFont="1" applyFill="1" applyBorder="1" applyAlignment="1">
      <alignment horizontal="left" vertical="center" shrinkToFit="1"/>
    </xf>
    <xf numFmtId="38" fontId="17" fillId="2" borderId="1" xfId="1" applyFont="1" applyFill="1" applyBorder="1" applyAlignment="1" applyProtection="1">
      <alignment horizontal="right" vertical="center"/>
      <protection locked="0"/>
    </xf>
    <xf numFmtId="177" fontId="3" fillId="0" borderId="1" xfId="1" applyNumberFormat="1" applyFont="1" applyFill="1" applyBorder="1" applyAlignment="1">
      <alignment horizontal="right" vertical="center"/>
    </xf>
    <xf numFmtId="38" fontId="17" fillId="0" borderId="7" xfId="1" applyFont="1" applyFill="1" applyBorder="1" applyAlignment="1" applyProtection="1">
      <alignment horizontal="right" vertical="center"/>
      <protection locked="0"/>
    </xf>
    <xf numFmtId="38" fontId="17" fillId="0" borderId="8" xfId="1" applyFont="1" applyFill="1" applyBorder="1" applyAlignment="1" applyProtection="1">
      <alignment horizontal="right" vertical="center"/>
      <protection locked="0"/>
    </xf>
    <xf numFmtId="38" fontId="17" fillId="0" borderId="9" xfId="1" applyFont="1" applyFill="1" applyBorder="1" applyAlignment="1" applyProtection="1">
      <alignment horizontal="right" vertical="center"/>
      <protection locked="0"/>
    </xf>
    <xf numFmtId="38" fontId="17" fillId="2" borderId="10" xfId="1" applyFont="1" applyFill="1" applyBorder="1" applyAlignment="1" applyProtection="1">
      <alignment horizontal="right" vertical="center"/>
      <protection locked="0"/>
    </xf>
    <xf numFmtId="38" fontId="24" fillId="0" borderId="0" xfId="1" applyFont="1" applyBorder="1" applyAlignment="1">
      <alignment horizontal="center" vertical="center"/>
    </xf>
    <xf numFmtId="38" fontId="11" fillId="0" borderId="4" xfId="1" applyFont="1" applyBorder="1" applyAlignment="1">
      <alignment horizontal="center" vertical="center"/>
    </xf>
    <xf numFmtId="38" fontId="20" fillId="0" borderId="0" xfId="1" applyFont="1" applyBorder="1" applyAlignment="1">
      <alignment horizontal="left" vertical="top" wrapText="1"/>
    </xf>
    <xf numFmtId="38" fontId="3" fillId="0" borderId="14" xfId="1" applyFont="1" applyFill="1" applyBorder="1" applyAlignment="1" applyProtection="1">
      <alignment horizontal="center" vertical="center"/>
      <protection locked="0"/>
    </xf>
    <xf numFmtId="38" fontId="3" fillId="0" borderId="11" xfId="1" applyFont="1" applyFill="1" applyBorder="1" applyAlignment="1" applyProtection="1">
      <alignment horizontal="center" vertical="center"/>
      <protection locked="0"/>
    </xf>
    <xf numFmtId="38" fontId="3" fillId="0" borderId="12" xfId="1" applyFont="1" applyBorder="1" applyAlignment="1">
      <alignment horizontal="left" vertical="center" wrapText="1"/>
    </xf>
    <xf numFmtId="38" fontId="3" fillId="0" borderId="2" xfId="1" applyFont="1" applyBorder="1" applyAlignment="1">
      <alignment horizontal="center" vertical="center"/>
    </xf>
    <xf numFmtId="38" fontId="20" fillId="0" borderId="5" xfId="1" applyFont="1" applyBorder="1" applyAlignment="1">
      <alignment horizontal="left" vertical="top" wrapText="1"/>
    </xf>
    <xf numFmtId="38" fontId="28" fillId="2" borderId="7" xfId="1" applyFont="1" applyFill="1" applyBorder="1" applyAlignment="1" applyProtection="1">
      <alignment horizontal="right" vertical="center"/>
      <protection locked="0"/>
    </xf>
    <xf numFmtId="38" fontId="28" fillId="2" borderId="8" xfId="1" applyFont="1" applyFill="1" applyBorder="1" applyAlignment="1" applyProtection="1">
      <alignment horizontal="right" vertical="center"/>
      <protection locked="0"/>
    </xf>
    <xf numFmtId="38" fontId="28" fillId="2" borderId="9" xfId="1" applyFont="1" applyFill="1" applyBorder="1" applyAlignment="1" applyProtection="1">
      <alignment horizontal="right" vertical="center"/>
      <protection locked="0"/>
    </xf>
    <xf numFmtId="38" fontId="22" fillId="0" borderId="5" xfId="1" applyFont="1" applyFill="1" applyBorder="1" applyAlignment="1">
      <alignment horizontal="center" vertical="center"/>
    </xf>
    <xf numFmtId="38" fontId="23" fillId="0" borderId="28" xfId="1" applyFont="1" applyFill="1" applyBorder="1" applyAlignment="1" applyProtection="1">
      <alignment horizontal="right" vertical="center"/>
      <protection locked="0"/>
    </xf>
    <xf numFmtId="38" fontId="12" fillId="0" borderId="2" xfId="1" applyFont="1" applyBorder="1" applyAlignment="1">
      <alignment horizontal="center" vertical="center"/>
    </xf>
    <xf numFmtId="38" fontId="12" fillId="0" borderId="3" xfId="1" applyFont="1" applyBorder="1" applyAlignment="1">
      <alignment horizontal="center" vertical="center"/>
    </xf>
    <xf numFmtId="38" fontId="12" fillId="0" borderId="4" xfId="1" applyFont="1" applyBorder="1" applyAlignment="1">
      <alignment horizontal="center" vertical="center"/>
    </xf>
    <xf numFmtId="38" fontId="8" fillId="3" borderId="16" xfId="1" applyFont="1" applyFill="1" applyBorder="1" applyAlignment="1" applyProtection="1">
      <alignment vertical="center"/>
      <protection locked="0"/>
    </xf>
    <xf numFmtId="38" fontId="8" fillId="3" borderId="17" xfId="1" applyFont="1" applyFill="1" applyBorder="1" applyAlignment="1" applyProtection="1">
      <alignment vertical="center"/>
      <protection locked="0"/>
    </xf>
    <xf numFmtId="38" fontId="8" fillId="3" borderId="18" xfId="1" applyFont="1" applyFill="1" applyBorder="1" applyAlignment="1" applyProtection="1">
      <alignment vertical="center"/>
      <protection locked="0"/>
    </xf>
    <xf numFmtId="178" fontId="17" fillId="2" borderId="7" xfId="1" applyNumberFormat="1" applyFont="1" applyFill="1" applyBorder="1" applyAlignment="1" applyProtection="1">
      <alignment horizontal="right" vertical="center"/>
      <protection locked="0"/>
    </xf>
    <xf numFmtId="178" fontId="17" fillId="2" borderId="8" xfId="1" applyNumberFormat="1" applyFont="1" applyFill="1" applyBorder="1" applyAlignment="1" applyProtection="1">
      <alignment horizontal="right" vertical="center"/>
      <protection locked="0"/>
    </xf>
    <xf numFmtId="178" fontId="17" fillId="2" borderId="9" xfId="1" applyNumberFormat="1" applyFont="1" applyFill="1" applyBorder="1" applyAlignment="1" applyProtection="1">
      <alignment horizontal="right" vertical="center"/>
      <protection locked="0"/>
    </xf>
    <xf numFmtId="38" fontId="3" fillId="2" borderId="2" xfId="1" applyFont="1" applyFill="1" applyBorder="1" applyAlignment="1">
      <alignment horizontal="center"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14" fillId="0" borderId="2" xfId="1" applyFont="1" applyFill="1" applyBorder="1" applyAlignment="1">
      <alignment horizontal="center" vertical="center"/>
    </xf>
    <xf numFmtId="38" fontId="14" fillId="0" borderId="3" xfId="1" applyFont="1" applyFill="1" applyBorder="1" applyAlignment="1">
      <alignment horizontal="center" vertical="center"/>
    </xf>
    <xf numFmtId="38" fontId="3" fillId="0" borderId="3" xfId="1" applyFont="1" applyBorder="1" applyAlignment="1">
      <alignment horizontal="center" vertical="center"/>
    </xf>
    <xf numFmtId="38" fontId="3" fillId="0" borderId="4" xfId="1" applyFont="1" applyBorder="1" applyAlignment="1">
      <alignment horizontal="center" vertical="center"/>
    </xf>
    <xf numFmtId="38" fontId="19" fillId="0" borderId="2" xfId="1" applyFont="1" applyBorder="1" applyAlignment="1">
      <alignment horizontal="right" vertical="center"/>
    </xf>
    <xf numFmtId="38" fontId="19" fillId="0" borderId="3" xfId="1" applyFont="1" applyBorder="1" applyAlignment="1">
      <alignment horizontal="right" vertical="center"/>
    </xf>
    <xf numFmtId="38" fontId="19" fillId="0" borderId="4" xfId="1" applyFont="1" applyBorder="1" applyAlignment="1">
      <alignment horizontal="right" vertical="center"/>
    </xf>
    <xf numFmtId="38" fontId="3" fillId="4" borderId="2" xfId="1" applyFont="1" applyFill="1" applyBorder="1" applyAlignment="1">
      <alignment horizontal="center" vertical="center"/>
    </xf>
    <xf numFmtId="38" fontId="3" fillId="4" borderId="3" xfId="1" applyFont="1" applyFill="1" applyBorder="1" applyAlignment="1">
      <alignment horizontal="center" vertical="center"/>
    </xf>
    <xf numFmtId="38" fontId="3" fillId="4" borderId="4" xfId="1" applyFont="1" applyFill="1" applyBorder="1" applyAlignment="1">
      <alignment horizontal="center" vertical="center"/>
    </xf>
    <xf numFmtId="38" fontId="3" fillId="4" borderId="1" xfId="1" applyFont="1" applyFill="1" applyBorder="1" applyAlignment="1">
      <alignment horizontal="center" vertical="center"/>
    </xf>
    <xf numFmtId="38" fontId="17" fillId="2" borderId="2" xfId="1" applyFont="1" applyFill="1" applyBorder="1" applyAlignment="1">
      <alignment horizontal="center" vertical="center"/>
    </xf>
    <xf numFmtId="38" fontId="17" fillId="2" borderId="3" xfId="1" applyFont="1" applyFill="1" applyBorder="1" applyAlignment="1">
      <alignment horizontal="center" vertical="center"/>
    </xf>
    <xf numFmtId="38" fontId="17" fillId="2" borderId="4" xfId="1" applyFont="1" applyFill="1" applyBorder="1" applyAlignment="1">
      <alignment horizontal="center" vertical="center"/>
    </xf>
    <xf numFmtId="38" fontId="19" fillId="4" borderId="2" xfId="1" applyFont="1" applyFill="1" applyBorder="1" applyAlignment="1">
      <alignment horizontal="center" vertical="center"/>
    </xf>
    <xf numFmtId="38" fontId="19" fillId="4" borderId="3" xfId="1" applyFont="1" applyFill="1" applyBorder="1" applyAlignment="1">
      <alignment horizontal="center" vertical="center"/>
    </xf>
    <xf numFmtId="38" fontId="19" fillId="4" borderId="4" xfId="1" applyFont="1" applyFill="1" applyBorder="1" applyAlignment="1">
      <alignment horizontal="center" vertical="center"/>
    </xf>
  </cellXfs>
  <cellStyles count="4">
    <cellStyle name="桁区切り" xfId="1" builtinId="6"/>
    <cellStyle name="桁区切り 2" xfId="3" xr:uid="{00000000-0005-0000-0000-000001000000}"/>
    <cellStyle name="標準" xfId="0" builtinId="0"/>
    <cellStyle name="標準 2" xfId="2"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25</xdr:col>
      <xdr:colOff>47625</xdr:colOff>
      <xdr:row>1</xdr:row>
      <xdr:rowOff>66675</xdr:rowOff>
    </xdr:from>
    <xdr:to>
      <xdr:col>29</xdr:col>
      <xdr:colOff>28575</xdr:colOff>
      <xdr:row>4</xdr:row>
      <xdr:rowOff>19050</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7218045" y="280035"/>
          <a:ext cx="1108710" cy="363855"/>
          <a:chOff x="8124825" y="657225"/>
          <a:chExt cx="933450" cy="381000"/>
        </a:xfrm>
      </xdr:grpSpPr>
      <xdr:sp macro="" textlink="">
        <xdr:nvSpPr>
          <xdr:cNvPr id="3" name="楕円 2">
            <a:extLst>
              <a:ext uri="{FF2B5EF4-FFF2-40B4-BE49-F238E27FC236}">
                <a16:creationId xmlns:a16="http://schemas.microsoft.com/office/drawing/2014/main" id="{00000000-0008-0000-0000-000003000000}"/>
              </a:ext>
            </a:extLst>
          </xdr:cNvPr>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twoCellAnchor>
    <xdr:from>
      <xdr:col>8</xdr:col>
      <xdr:colOff>47624</xdr:colOff>
      <xdr:row>15</xdr:row>
      <xdr:rowOff>152400</xdr:rowOff>
    </xdr:from>
    <xdr:to>
      <xdr:col>21</xdr:col>
      <xdr:colOff>200024</xdr:colOff>
      <xdr:row>18</xdr:row>
      <xdr:rowOff>190501</xdr:rowOff>
    </xdr:to>
    <xdr:sp macro="" textlink="">
      <xdr:nvSpPr>
        <xdr:cNvPr id="5" name="四角形吹き出し 4">
          <a:extLst>
            <a:ext uri="{FF2B5EF4-FFF2-40B4-BE49-F238E27FC236}">
              <a16:creationId xmlns:a16="http://schemas.microsoft.com/office/drawing/2014/main" id="{00000000-0008-0000-0000-000005000000}"/>
            </a:ext>
          </a:extLst>
        </xdr:cNvPr>
        <xdr:cNvSpPr/>
      </xdr:nvSpPr>
      <xdr:spPr>
        <a:xfrm>
          <a:off x="1952624" y="3543300"/>
          <a:ext cx="3248025" cy="790576"/>
        </a:xfrm>
        <a:prstGeom prst="wedgeRectCallout">
          <a:avLst>
            <a:gd name="adj1" fmla="val -46020"/>
            <a:gd name="adj2" fmla="val -86220"/>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【R</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１期間計</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【R</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３期間計</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売上減少額</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p>
        <a:p>
          <a:pPr algn="just">
            <a:spcAft>
              <a:spcPts val="0"/>
            </a:spcAft>
          </a:pP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2,405,000</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altLang="ja-JP" sz="1050">
              <a:effectLst/>
              <a:latin typeface="ＭＳ 明朝" panose="02020609040205080304" pitchFamily="17" charset="-128"/>
              <a:ea typeface="ＭＳ 明朝" panose="02020609040205080304" pitchFamily="17" charset="-128"/>
              <a:cs typeface="+mn-cs"/>
            </a:rPr>
            <a:t>－</a:t>
          </a:r>
          <a:r>
            <a:rPr lang="ja-JP" altLang="en-US" sz="1050">
              <a:effectLst/>
              <a:latin typeface="ＭＳ 明朝" panose="02020609040205080304" pitchFamily="17" charset="-128"/>
              <a:ea typeface="ＭＳ 明朝" panose="02020609040205080304" pitchFamily="17" charset="-128"/>
              <a:cs typeface="+mn-cs"/>
            </a:rPr>
            <a:t>　</a:t>
          </a:r>
          <a:r>
            <a:rPr lang="en-US" altLang="ja-JP" sz="1050">
              <a:effectLst/>
              <a:latin typeface="ＭＳ 明朝" panose="02020609040205080304" pitchFamily="17" charset="-128"/>
              <a:ea typeface="ＭＳ 明朝" panose="02020609040205080304" pitchFamily="17" charset="-128"/>
              <a:cs typeface="+mn-cs"/>
            </a:rPr>
            <a:t>990,580</a:t>
          </a:r>
          <a:r>
            <a:rPr lang="ja-JP" altLang="en-US" sz="1050">
              <a:effectLst/>
              <a:latin typeface="ＭＳ 明朝" panose="02020609040205080304" pitchFamily="17" charset="-128"/>
              <a:ea typeface="ＭＳ 明朝" panose="02020609040205080304" pitchFamily="17" charset="-128"/>
              <a:cs typeface="+mn-cs"/>
            </a:rPr>
            <a:t>　  ＝　</a:t>
          </a:r>
          <a:r>
            <a:rPr lang="ja-JP" altLang="en-US" sz="1050" baseline="0">
              <a:effectLst/>
              <a:latin typeface="ＭＳ 明朝" panose="02020609040205080304" pitchFamily="17" charset="-128"/>
              <a:ea typeface="ＭＳ 明朝" panose="02020609040205080304" pitchFamily="17" charset="-128"/>
              <a:cs typeface="+mn-cs"/>
            </a:rPr>
            <a:t> </a:t>
          </a:r>
          <a:r>
            <a:rPr lang="en-US" altLang="ja-JP" sz="1050" baseline="0">
              <a:effectLst/>
              <a:latin typeface="ＭＳ 明朝" panose="02020609040205080304" pitchFamily="17" charset="-128"/>
              <a:ea typeface="ＭＳ 明朝" panose="02020609040205080304" pitchFamily="17" charset="-128"/>
              <a:cs typeface="+mn-cs"/>
            </a:rPr>
            <a:t>1,414,420</a:t>
          </a:r>
        </a:p>
        <a:p>
          <a:pPr algn="just">
            <a:spcAft>
              <a:spcPts val="0"/>
            </a:spcAft>
          </a:pPr>
          <a:r>
            <a:rPr lang="ja-JP" altLang="en-US" sz="1050" baseline="0">
              <a:effectLst/>
              <a:latin typeface="ＭＳ 明朝" panose="02020609040205080304" pitchFamily="17" charset="-128"/>
              <a:ea typeface="ＭＳ 明朝" panose="02020609040205080304" pitchFamily="17" charset="-128"/>
              <a:cs typeface="+mn-cs"/>
            </a:rPr>
            <a:t>　千円未満切り捨てのため　</a:t>
          </a:r>
          <a:r>
            <a:rPr lang="en-US" altLang="ja-JP" sz="1050" b="1" u="sng" baseline="0">
              <a:effectLst/>
              <a:latin typeface="ＭＳ 明朝" panose="02020609040205080304" pitchFamily="17" charset="-128"/>
              <a:ea typeface="ＭＳ 明朝" panose="02020609040205080304" pitchFamily="17" charset="-128"/>
              <a:cs typeface="+mn-cs"/>
            </a:rPr>
            <a:t>1</a:t>
          </a:r>
          <a:r>
            <a:rPr lang="en-US" altLang="ja-JP" sz="1100" b="1" u="sng" baseline="0">
              <a:effectLst/>
              <a:latin typeface="+mn-lt"/>
              <a:ea typeface="+mn-ea"/>
              <a:cs typeface="+mn-cs"/>
            </a:rPr>
            <a:t>,</a:t>
          </a:r>
          <a:r>
            <a:rPr lang="en-US" altLang="ja-JP" sz="1050" b="1" u="sng" baseline="0">
              <a:effectLst/>
              <a:latin typeface="ＭＳ 明朝" panose="02020609040205080304" pitchFamily="17" charset="-128"/>
              <a:ea typeface="ＭＳ 明朝" panose="02020609040205080304" pitchFamily="17" charset="-128"/>
              <a:cs typeface="+mn-cs"/>
            </a:rPr>
            <a:t>414,000</a:t>
          </a:r>
          <a:endParaRPr lang="en-US" altLang="ja-JP" sz="1050" b="1" u="sng">
            <a:effectLst/>
            <a:latin typeface="ＭＳ 明朝" panose="02020609040205080304" pitchFamily="17" charset="-128"/>
            <a:ea typeface="ＭＳ 明朝" panose="02020609040205080304" pitchFamily="17" charset="-128"/>
            <a:cs typeface="+mn-cs"/>
          </a:endParaRPr>
        </a:p>
        <a:p>
          <a:pPr algn="just">
            <a:spcAft>
              <a:spcPts val="0"/>
            </a:spcAft>
          </a:pPr>
          <a:r>
            <a:rPr lang="ja-JP" altLang="en-US" sz="1100" kern="100">
              <a:effectLst/>
              <a:latin typeface="ＭＳ 明朝" panose="02020609040205080304" pitchFamily="17" charset="-128"/>
              <a:ea typeface="ＭＳ 明朝" panose="02020609040205080304" pitchFamily="17" charset="-128"/>
              <a:cs typeface="+mn-cs"/>
            </a:rPr>
            <a:t>　</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23</xdr:col>
      <xdr:colOff>171450</xdr:colOff>
      <xdr:row>12</xdr:row>
      <xdr:rowOff>28575</xdr:rowOff>
    </xdr:from>
    <xdr:to>
      <xdr:col>29</xdr:col>
      <xdr:colOff>90170</xdr:colOff>
      <xdr:row>15</xdr:row>
      <xdr:rowOff>97790</xdr:rowOff>
    </xdr:to>
    <xdr:sp macro="" textlink="">
      <xdr:nvSpPr>
        <xdr:cNvPr id="8" name="四角形吹き出し 7">
          <a:extLst>
            <a:ext uri="{FF2B5EF4-FFF2-40B4-BE49-F238E27FC236}">
              <a16:creationId xmlns:a16="http://schemas.microsoft.com/office/drawing/2014/main" id="{00000000-0008-0000-0000-000008000000}"/>
            </a:ext>
          </a:extLst>
        </xdr:cNvPr>
        <xdr:cNvSpPr/>
      </xdr:nvSpPr>
      <xdr:spPr>
        <a:xfrm>
          <a:off x="5648325" y="2819400"/>
          <a:ext cx="1442720" cy="669290"/>
        </a:xfrm>
        <a:prstGeom prst="wedgeRectCallout">
          <a:avLst>
            <a:gd name="adj1" fmla="val 4443"/>
            <a:gd name="adj2" fmla="val 76117"/>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対象業種一覧表から選択してください。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7</xdr:col>
      <xdr:colOff>200025</xdr:colOff>
      <xdr:row>22</xdr:row>
      <xdr:rowOff>123825</xdr:rowOff>
    </xdr:from>
    <xdr:to>
      <xdr:col>17</xdr:col>
      <xdr:colOff>47625</xdr:colOff>
      <xdr:row>25</xdr:row>
      <xdr:rowOff>114301</xdr:rowOff>
    </xdr:to>
    <xdr:sp macro="" textlink="">
      <xdr:nvSpPr>
        <xdr:cNvPr id="9" name="四角形吹き出し 8">
          <a:extLst>
            <a:ext uri="{FF2B5EF4-FFF2-40B4-BE49-F238E27FC236}">
              <a16:creationId xmlns:a16="http://schemas.microsoft.com/office/drawing/2014/main" id="{00000000-0008-0000-0000-000009000000}"/>
            </a:ext>
          </a:extLst>
        </xdr:cNvPr>
        <xdr:cNvSpPr/>
      </xdr:nvSpPr>
      <xdr:spPr>
        <a:xfrm>
          <a:off x="1866900" y="5334000"/>
          <a:ext cx="2228850" cy="790576"/>
        </a:xfrm>
        <a:prstGeom prst="wedgeRectCallout">
          <a:avLst>
            <a:gd name="adj1" fmla="val 6424"/>
            <a:gd name="adj2" fmla="val -110316"/>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店舗を有する場合にのみ記入してください。店舗の定義は募集要項を必ず確認してください。</a:t>
          </a:r>
          <a:endParaRPr lang="en-US" altLang="ja-JP"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endParaRPr>
        </a:p>
        <a:p>
          <a:pPr algn="just">
            <a:spcAft>
              <a:spcPts val="0"/>
            </a:spcAft>
          </a:pP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13</xdr:col>
      <xdr:colOff>0</xdr:colOff>
      <xdr:row>26</xdr:row>
      <xdr:rowOff>438150</xdr:rowOff>
    </xdr:from>
    <xdr:to>
      <xdr:col>27</xdr:col>
      <xdr:colOff>180976</xdr:colOff>
      <xdr:row>28</xdr:row>
      <xdr:rowOff>97789</xdr:rowOff>
    </xdr:to>
    <xdr:sp macro="" textlink="">
      <xdr:nvSpPr>
        <xdr:cNvPr id="10" name="四角形吹き出し 9">
          <a:extLst>
            <a:ext uri="{FF2B5EF4-FFF2-40B4-BE49-F238E27FC236}">
              <a16:creationId xmlns:a16="http://schemas.microsoft.com/office/drawing/2014/main" id="{00000000-0008-0000-0000-00000A000000}"/>
            </a:ext>
          </a:extLst>
        </xdr:cNvPr>
        <xdr:cNvSpPr/>
      </xdr:nvSpPr>
      <xdr:spPr>
        <a:xfrm>
          <a:off x="3095625" y="6715125"/>
          <a:ext cx="3609976" cy="374014"/>
        </a:xfrm>
        <a:prstGeom prst="wedgeRectCallout">
          <a:avLst>
            <a:gd name="adj1" fmla="val -28028"/>
            <a:gd name="adj2" fmla="val 114392"/>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rPr>
            <a:t>「２　対象店舗の確認」に該当がない場合、３に事務所を記入してください。</a:t>
          </a:r>
          <a:endParaRPr lang="en-US" altLang="ja-JP" sz="1050" b="1" kern="100">
            <a:solidFill>
              <a:srgbClr val="000000"/>
            </a:solidFill>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23</xdr:col>
      <xdr:colOff>38100</xdr:colOff>
      <xdr:row>6</xdr:row>
      <xdr:rowOff>28575</xdr:rowOff>
    </xdr:from>
    <xdr:to>
      <xdr:col>25</xdr:col>
      <xdr:colOff>76200</xdr:colOff>
      <xdr:row>7</xdr:row>
      <xdr:rowOff>219075</xdr:rowOff>
    </xdr:to>
    <xdr:sp macro="" textlink="">
      <xdr:nvSpPr>
        <xdr:cNvPr id="11" name="楕円 10">
          <a:extLst>
            <a:ext uri="{FF2B5EF4-FFF2-40B4-BE49-F238E27FC236}">
              <a16:creationId xmlns:a16="http://schemas.microsoft.com/office/drawing/2014/main" id="{00000000-0008-0000-0000-00000B000000}"/>
            </a:ext>
          </a:extLst>
        </xdr:cNvPr>
        <xdr:cNvSpPr/>
      </xdr:nvSpPr>
      <xdr:spPr>
        <a:xfrm>
          <a:off x="5514975" y="1266825"/>
          <a:ext cx="609600" cy="44767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23</xdr:col>
      <xdr:colOff>47625</xdr:colOff>
      <xdr:row>8</xdr:row>
      <xdr:rowOff>247650</xdr:rowOff>
    </xdr:from>
    <xdr:to>
      <xdr:col>25</xdr:col>
      <xdr:colOff>85725</xdr:colOff>
      <xdr:row>10</xdr:row>
      <xdr:rowOff>0</xdr:rowOff>
    </xdr:to>
    <xdr:sp macro="" textlink="">
      <xdr:nvSpPr>
        <xdr:cNvPr id="12" name="楕円 11">
          <a:extLst>
            <a:ext uri="{FF2B5EF4-FFF2-40B4-BE49-F238E27FC236}">
              <a16:creationId xmlns:a16="http://schemas.microsoft.com/office/drawing/2014/main" id="{00000000-0008-0000-0000-00000C000000}"/>
            </a:ext>
          </a:extLst>
        </xdr:cNvPr>
        <xdr:cNvSpPr/>
      </xdr:nvSpPr>
      <xdr:spPr>
        <a:xfrm>
          <a:off x="5524500" y="2000250"/>
          <a:ext cx="609600"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25</xdr:col>
      <xdr:colOff>95250</xdr:colOff>
      <xdr:row>1</xdr:row>
      <xdr:rowOff>38100</xdr:rowOff>
    </xdr:from>
    <xdr:to>
      <xdr:col>29</xdr:col>
      <xdr:colOff>76200</xdr:colOff>
      <xdr:row>3</xdr:row>
      <xdr:rowOff>95250</xdr:rowOff>
    </xdr:to>
    <xdr:grpSp>
      <xdr:nvGrpSpPr>
        <xdr:cNvPr id="4" name="グループ化 3">
          <a:extLst>
            <a:ext uri="{FF2B5EF4-FFF2-40B4-BE49-F238E27FC236}">
              <a16:creationId xmlns:a16="http://schemas.microsoft.com/office/drawing/2014/main" id="{00000000-0008-0000-0100-000004000000}"/>
            </a:ext>
          </a:extLst>
        </xdr:cNvPr>
        <xdr:cNvGrpSpPr/>
      </xdr:nvGrpSpPr>
      <xdr:grpSpPr>
        <a:xfrm>
          <a:off x="7265670" y="251460"/>
          <a:ext cx="1108710" cy="369570"/>
          <a:chOff x="8124825" y="657225"/>
          <a:chExt cx="933450" cy="381000"/>
        </a:xfrm>
      </xdr:grpSpPr>
      <xdr:sp macro="" textlink="">
        <xdr:nvSpPr>
          <xdr:cNvPr id="2" name="楕円 1">
            <a:extLst>
              <a:ext uri="{FF2B5EF4-FFF2-40B4-BE49-F238E27FC236}">
                <a16:creationId xmlns:a16="http://schemas.microsoft.com/office/drawing/2014/main" id="{00000000-0008-0000-0100-000002000000}"/>
              </a:ext>
            </a:extLst>
          </xdr:cNvPr>
          <xdr:cNvSpPr/>
        </xdr:nvSpPr>
        <xdr:spPr>
          <a:xfrm>
            <a:off x="8124825" y="657225"/>
            <a:ext cx="923925" cy="381000"/>
          </a:xfrm>
          <a:prstGeom prst="ellipse">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kumimoji="1" lang="ja-JP" altLang="en-US" sz="1100"/>
          </a:p>
        </xdr:txBody>
      </xdr:sp>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8239125" y="695325"/>
            <a:ext cx="819150" cy="2952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40</a:t>
            </a:r>
            <a:r>
              <a:rPr kumimoji="1" lang="ja-JP" altLang="en-US" sz="1100"/>
              <a:t>万円用</a:t>
            </a:r>
          </a:p>
        </xdr:txBody>
      </xdr:sp>
    </xdr:grpSp>
    <xdr:clientData/>
  </xdr:twoCellAnchor>
  <xdr:twoCellAnchor>
    <xdr:from>
      <xdr:col>23</xdr:col>
      <xdr:colOff>9525</xdr:colOff>
      <xdr:row>5</xdr:row>
      <xdr:rowOff>342900</xdr:rowOff>
    </xdr:from>
    <xdr:to>
      <xdr:col>25</xdr:col>
      <xdr:colOff>133350</xdr:colOff>
      <xdr:row>8</xdr:row>
      <xdr:rowOff>0</xdr:rowOff>
    </xdr:to>
    <xdr:sp macro="" textlink="">
      <xdr:nvSpPr>
        <xdr:cNvPr id="5" name="楕円 4">
          <a:extLst>
            <a:ext uri="{FF2B5EF4-FFF2-40B4-BE49-F238E27FC236}">
              <a16:creationId xmlns:a16="http://schemas.microsoft.com/office/drawing/2014/main" id="{00000000-0008-0000-0100-000005000000}"/>
            </a:ext>
          </a:extLst>
        </xdr:cNvPr>
        <xdr:cNvSpPr/>
      </xdr:nvSpPr>
      <xdr:spPr>
        <a:xfrm>
          <a:off x="5486400" y="1209675"/>
          <a:ext cx="695325" cy="542925"/>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12</xdr:col>
      <xdr:colOff>47625</xdr:colOff>
      <xdr:row>12</xdr:row>
      <xdr:rowOff>66675</xdr:rowOff>
    </xdr:from>
    <xdr:to>
      <xdr:col>25</xdr:col>
      <xdr:colOff>95250</xdr:colOff>
      <xdr:row>16</xdr:row>
      <xdr:rowOff>133351</xdr:rowOff>
    </xdr:to>
    <xdr:sp macro="" textlink="">
      <xdr:nvSpPr>
        <xdr:cNvPr id="6" name="四角形吹き出し 5">
          <a:extLst>
            <a:ext uri="{FF2B5EF4-FFF2-40B4-BE49-F238E27FC236}">
              <a16:creationId xmlns:a16="http://schemas.microsoft.com/office/drawing/2014/main" id="{00000000-0008-0000-0100-000006000000}"/>
            </a:ext>
          </a:extLst>
        </xdr:cNvPr>
        <xdr:cNvSpPr/>
      </xdr:nvSpPr>
      <xdr:spPr>
        <a:xfrm>
          <a:off x="2905125" y="2857500"/>
          <a:ext cx="3238500" cy="790576"/>
        </a:xfrm>
        <a:prstGeom prst="wedgeRectCallout">
          <a:avLst>
            <a:gd name="adj1" fmla="val -55726"/>
            <a:gd name="adj2" fmla="val -34413"/>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【R</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１期間計</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【R</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３期間計</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売上減少額</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a:t>
          </a:r>
        </a:p>
        <a:p>
          <a:pPr algn="just">
            <a:spcAft>
              <a:spcPts val="0"/>
            </a:spcAft>
          </a:pP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en-US" altLang="ja-JP" sz="1050" kern="100">
              <a:effectLst/>
              <a:latin typeface="ＭＳ 明朝" panose="02020609040205080304" pitchFamily="17" charset="-128"/>
              <a:ea typeface="ＭＳ 明朝" panose="02020609040205080304" pitchFamily="17" charset="-128"/>
              <a:cs typeface="Times New Roman" panose="02020603050405020304" pitchFamily="18" charset="0"/>
            </a:rPr>
            <a:t>2,405,000</a:t>
          </a:r>
          <a:r>
            <a:rPr lang="ja-JP" altLang="en-US" sz="1050" kern="100">
              <a:effectLst/>
              <a:latin typeface="ＭＳ 明朝" panose="02020609040205080304" pitchFamily="17" charset="-128"/>
              <a:ea typeface="ＭＳ 明朝" panose="02020609040205080304" pitchFamily="17" charset="-128"/>
              <a:cs typeface="Times New Roman" panose="02020603050405020304" pitchFamily="18" charset="0"/>
            </a:rPr>
            <a:t>　</a:t>
          </a:r>
          <a:r>
            <a:rPr lang="ja-JP" altLang="ja-JP" sz="1050">
              <a:effectLst/>
              <a:latin typeface="ＭＳ 明朝" panose="02020609040205080304" pitchFamily="17" charset="-128"/>
              <a:ea typeface="ＭＳ 明朝" panose="02020609040205080304" pitchFamily="17" charset="-128"/>
              <a:cs typeface="+mn-cs"/>
            </a:rPr>
            <a:t>－</a:t>
          </a:r>
          <a:r>
            <a:rPr lang="ja-JP" altLang="en-US" sz="1050">
              <a:effectLst/>
              <a:latin typeface="ＭＳ 明朝" panose="02020609040205080304" pitchFamily="17" charset="-128"/>
              <a:ea typeface="ＭＳ 明朝" panose="02020609040205080304" pitchFamily="17" charset="-128"/>
              <a:cs typeface="+mn-cs"/>
            </a:rPr>
            <a:t>　</a:t>
          </a:r>
          <a:r>
            <a:rPr lang="en-US" altLang="ja-JP" sz="1050">
              <a:effectLst/>
              <a:latin typeface="ＭＳ 明朝" panose="02020609040205080304" pitchFamily="17" charset="-128"/>
              <a:ea typeface="ＭＳ 明朝" panose="02020609040205080304" pitchFamily="17" charset="-128"/>
              <a:cs typeface="+mn-cs"/>
            </a:rPr>
            <a:t>990,580</a:t>
          </a:r>
          <a:r>
            <a:rPr lang="ja-JP" altLang="en-US" sz="1050">
              <a:effectLst/>
              <a:latin typeface="ＭＳ 明朝" panose="02020609040205080304" pitchFamily="17" charset="-128"/>
              <a:ea typeface="ＭＳ 明朝" panose="02020609040205080304" pitchFamily="17" charset="-128"/>
              <a:cs typeface="+mn-cs"/>
            </a:rPr>
            <a:t>　  ＝　</a:t>
          </a:r>
          <a:r>
            <a:rPr lang="ja-JP" altLang="en-US" sz="1050" baseline="0">
              <a:effectLst/>
              <a:latin typeface="ＭＳ 明朝" panose="02020609040205080304" pitchFamily="17" charset="-128"/>
              <a:ea typeface="ＭＳ 明朝" panose="02020609040205080304" pitchFamily="17" charset="-128"/>
              <a:cs typeface="+mn-cs"/>
            </a:rPr>
            <a:t> </a:t>
          </a:r>
          <a:r>
            <a:rPr lang="en-US" altLang="ja-JP" sz="1050" baseline="0">
              <a:effectLst/>
              <a:latin typeface="ＭＳ 明朝" panose="02020609040205080304" pitchFamily="17" charset="-128"/>
              <a:ea typeface="ＭＳ 明朝" panose="02020609040205080304" pitchFamily="17" charset="-128"/>
              <a:cs typeface="+mn-cs"/>
            </a:rPr>
            <a:t>1,414,420</a:t>
          </a:r>
        </a:p>
        <a:p>
          <a:pPr algn="just">
            <a:spcAft>
              <a:spcPts val="0"/>
            </a:spcAft>
          </a:pPr>
          <a:r>
            <a:rPr lang="ja-JP" altLang="en-US" sz="1050" baseline="0">
              <a:effectLst/>
              <a:latin typeface="ＭＳ 明朝" panose="02020609040205080304" pitchFamily="17" charset="-128"/>
              <a:ea typeface="ＭＳ 明朝" panose="02020609040205080304" pitchFamily="17" charset="-128"/>
              <a:cs typeface="+mn-cs"/>
            </a:rPr>
            <a:t>　千円未満切り捨てのため　</a:t>
          </a:r>
          <a:r>
            <a:rPr lang="en-US" altLang="ja-JP" sz="1050" b="1" u="sng" baseline="0">
              <a:effectLst/>
              <a:latin typeface="ＭＳ 明朝" panose="02020609040205080304" pitchFamily="17" charset="-128"/>
              <a:ea typeface="ＭＳ 明朝" panose="02020609040205080304" pitchFamily="17" charset="-128"/>
              <a:cs typeface="+mn-cs"/>
            </a:rPr>
            <a:t>1,414,000</a:t>
          </a:r>
          <a:endParaRPr lang="en-US" altLang="ja-JP" sz="1050" b="1" u="sng">
            <a:effectLst/>
            <a:latin typeface="ＭＳ 明朝" panose="02020609040205080304" pitchFamily="17" charset="-128"/>
            <a:ea typeface="ＭＳ 明朝" panose="02020609040205080304" pitchFamily="17" charset="-128"/>
            <a:cs typeface="+mn-cs"/>
          </a:endParaRPr>
        </a:p>
        <a:p>
          <a:pPr algn="just">
            <a:spcAft>
              <a:spcPts val="0"/>
            </a:spcAft>
          </a:pPr>
          <a:r>
            <a:rPr lang="ja-JP" altLang="en-US" sz="1100" kern="100">
              <a:effectLst/>
              <a:latin typeface="ＭＳ 明朝" panose="02020609040205080304" pitchFamily="17" charset="-128"/>
              <a:ea typeface="ＭＳ 明朝" panose="02020609040205080304" pitchFamily="17" charset="-128"/>
              <a:cs typeface="+mn-cs"/>
            </a:rPr>
            <a:t>　</a:t>
          </a:r>
          <a:endParaRPr lang="ja-JP" sz="1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twoCellAnchor>
    <xdr:from>
      <xdr:col>20</xdr:col>
      <xdr:colOff>95250</xdr:colOff>
      <xdr:row>19</xdr:row>
      <xdr:rowOff>104775</xdr:rowOff>
    </xdr:from>
    <xdr:to>
      <xdr:col>28</xdr:col>
      <xdr:colOff>123825</xdr:colOff>
      <xdr:row>22</xdr:row>
      <xdr:rowOff>173990</xdr:rowOff>
    </xdr:to>
    <xdr:sp macro="" textlink="">
      <xdr:nvSpPr>
        <xdr:cNvPr id="7" name="四角形吹き出し 6">
          <a:extLst>
            <a:ext uri="{FF2B5EF4-FFF2-40B4-BE49-F238E27FC236}">
              <a16:creationId xmlns:a16="http://schemas.microsoft.com/office/drawing/2014/main" id="{00000000-0008-0000-0100-000007000000}"/>
            </a:ext>
          </a:extLst>
        </xdr:cNvPr>
        <xdr:cNvSpPr/>
      </xdr:nvSpPr>
      <xdr:spPr>
        <a:xfrm>
          <a:off x="4857750" y="4286250"/>
          <a:ext cx="2028825" cy="669290"/>
        </a:xfrm>
        <a:prstGeom prst="wedgeRectCallout">
          <a:avLst>
            <a:gd name="adj1" fmla="val -43371"/>
            <a:gd name="adj2" fmla="val -94661"/>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対象となる施設を</a:t>
          </a:r>
          <a:r>
            <a:rPr lang="ja-JP" altLang="ja-JP" sz="1100">
              <a:effectLst/>
              <a:latin typeface="+mn-lt"/>
              <a:ea typeface="+mn-ea"/>
              <a:cs typeface="+mn-cs"/>
            </a:rPr>
            <a:t>記入</a:t>
          </a: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10</xdr:col>
      <xdr:colOff>66675</xdr:colOff>
      <xdr:row>18</xdr:row>
      <xdr:rowOff>38100</xdr:rowOff>
    </xdr:from>
    <xdr:to>
      <xdr:col>18</xdr:col>
      <xdr:colOff>47625</xdr:colOff>
      <xdr:row>21</xdr:row>
      <xdr:rowOff>107315</xdr:rowOff>
    </xdr:to>
    <xdr:sp macro="" textlink="">
      <xdr:nvSpPr>
        <xdr:cNvPr id="8" name="四角形吹き出し 7">
          <a:extLst>
            <a:ext uri="{FF2B5EF4-FFF2-40B4-BE49-F238E27FC236}">
              <a16:creationId xmlns:a16="http://schemas.microsoft.com/office/drawing/2014/main" id="{00000000-0008-0000-0100-000008000000}"/>
            </a:ext>
          </a:extLst>
        </xdr:cNvPr>
        <xdr:cNvSpPr/>
      </xdr:nvSpPr>
      <xdr:spPr>
        <a:xfrm>
          <a:off x="2447925" y="4000500"/>
          <a:ext cx="1885950" cy="669290"/>
        </a:xfrm>
        <a:prstGeom prst="wedgeRectCallout">
          <a:avLst>
            <a:gd name="adj1" fmla="val -58277"/>
            <a:gd name="adj2" fmla="val 43384"/>
          </a:avLst>
        </a:prstGeom>
        <a:solidFill>
          <a:sysClr val="window" lastClr="FFFFFF"/>
        </a:solidFill>
        <a:ln w="19050" cap="flat" cmpd="sng" algn="ctr">
          <a:solidFill>
            <a:srgbClr val="FF0000"/>
          </a:solidFill>
          <a:prstDash val="solid"/>
        </a:ln>
        <a:effectLst/>
      </xdr:spPr>
      <xdr:txBody>
        <a:bodyPr rot="0" spcFirstLastPara="0" vert="horz" wrap="square" lIns="91440" tIns="45720" rIns="91440" bIns="45720" numCol="1" spcCol="0" rtlCol="0" fromWordArt="0" anchor="ctr" anchorCtr="0" forceAA="0" compatLnSpc="1">
          <a:prstTxWarp prst="textNoShape">
            <a:avLst/>
          </a:prstTxWarp>
          <a:noAutofit/>
        </a:bodyPr>
        <a:lstStyle/>
        <a:p>
          <a:pPr algn="just">
            <a:spcAft>
              <a:spcPts val="0"/>
            </a:spcAft>
          </a:pPr>
          <a:r>
            <a:rPr lang="ja-JP" altLang="en-US" sz="1050" kern="100">
              <a:effectLst/>
              <a:latin typeface="Century" panose="02040604050505020304" pitchFamily="18" charset="0"/>
              <a:ea typeface="ＭＳ 明朝" panose="02020609040205080304" pitchFamily="17" charset="-128"/>
              <a:cs typeface="Times New Roman" panose="02020603050405020304" pitchFamily="18" charset="0"/>
            </a:rPr>
            <a:t>雇用保険の事業所別被保険者台帳で確認できる人数を記入してください。</a:t>
          </a:r>
          <a:endParaRPr lang="ja-JP" sz="1050" kern="100">
            <a:effectLst/>
            <a:latin typeface="Century" panose="02040604050505020304" pitchFamily="18" charset="0"/>
            <a:ea typeface="ＭＳ 明朝" panose="02020609040205080304" pitchFamily="17" charset="-128"/>
            <a:cs typeface="Times New Roman" panose="02020603050405020304" pitchFamily="18" charset="0"/>
          </a:endParaRPr>
        </a:p>
      </xdr:txBody>
    </xdr:sp>
    <xdr:clientData/>
  </xdr:twoCellAnchor>
  <xdr:twoCellAnchor>
    <xdr:from>
      <xdr:col>23</xdr:col>
      <xdr:colOff>38101</xdr:colOff>
      <xdr:row>9</xdr:row>
      <xdr:rowOff>0</xdr:rowOff>
    </xdr:from>
    <xdr:to>
      <xdr:col>25</xdr:col>
      <xdr:colOff>95251</xdr:colOff>
      <xdr:row>10</xdr:row>
      <xdr:rowOff>9525</xdr:rowOff>
    </xdr:to>
    <xdr:sp macro="" textlink="">
      <xdr:nvSpPr>
        <xdr:cNvPr id="9" name="楕円 8">
          <a:extLst>
            <a:ext uri="{FF2B5EF4-FFF2-40B4-BE49-F238E27FC236}">
              <a16:creationId xmlns:a16="http://schemas.microsoft.com/office/drawing/2014/main" id="{00000000-0008-0000-0100-000009000000}"/>
            </a:ext>
          </a:extLst>
        </xdr:cNvPr>
        <xdr:cNvSpPr/>
      </xdr:nvSpPr>
      <xdr:spPr>
        <a:xfrm>
          <a:off x="5514976" y="2009775"/>
          <a:ext cx="628650" cy="266700"/>
        </a:xfrm>
        <a:prstGeom prst="ellipse">
          <a:avLst/>
        </a:prstGeom>
        <a:no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L48"/>
  <sheetViews>
    <sheetView showGridLines="0" showZeros="0" tabSelected="1" view="pageBreakPreview" topLeftCell="A6" zoomScaleNormal="100" zoomScaleSheetLayoutView="100" workbookViewId="0">
      <selection activeCell="B11" sqref="B11:Y12"/>
    </sheetView>
  </sheetViews>
  <sheetFormatPr defaultColWidth="8.77734375" defaultRowHeight="17.25" customHeight="1"/>
  <cols>
    <col min="1" max="23" width="4.109375" style="9" customWidth="1"/>
    <col min="24" max="25" width="5" style="9" customWidth="1"/>
    <col min="26" max="30" width="4.109375" style="9" customWidth="1"/>
    <col min="31" max="31" width="12.109375" style="9" customWidth="1"/>
    <col min="32" max="32" width="34.44140625" style="9" hidden="1" customWidth="1"/>
    <col min="33" max="33" width="75.6640625" style="9" bestFit="1" customWidth="1"/>
    <col min="34" max="34" width="27.44140625" style="9" customWidth="1"/>
    <col min="35" max="16384" width="8.77734375" style="9"/>
  </cols>
  <sheetData>
    <row r="1" spans="1:38" s="63" customFormat="1" ht="17.25" customHeight="1">
      <c r="A1" s="61" t="s">
        <v>77</v>
      </c>
      <c r="B1" s="62"/>
      <c r="C1" s="62"/>
      <c r="D1" s="62"/>
      <c r="E1" s="62"/>
      <c r="F1" s="62"/>
      <c r="G1" s="62"/>
      <c r="H1" s="62"/>
      <c r="I1" s="62"/>
      <c r="J1" s="62"/>
      <c r="K1" s="62"/>
      <c r="L1" s="62"/>
      <c r="M1" s="62"/>
      <c r="N1" s="62"/>
      <c r="O1" s="62"/>
      <c r="P1" s="62"/>
      <c r="Q1" s="62"/>
      <c r="R1" s="62"/>
      <c r="S1" s="62"/>
      <c r="T1" s="62"/>
      <c r="U1" s="62"/>
      <c r="V1" s="62"/>
      <c r="W1" s="62"/>
      <c r="X1" s="62"/>
      <c r="Y1" s="62"/>
      <c r="Z1" s="62"/>
      <c r="AA1" s="144" t="s">
        <v>31</v>
      </c>
      <c r="AB1" s="145"/>
      <c r="AC1" s="145"/>
      <c r="AD1" s="159"/>
    </row>
    <row r="2" spans="1:38" ht="8.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c r="A3" s="158" t="s">
        <v>83</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row>
    <row r="4" spans="1:38" ht="8.2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81"/>
    </row>
    <row r="5" spans="1:38" ht="17.25" customHeight="1">
      <c r="A5" s="4"/>
      <c r="B5" s="71" t="s">
        <v>48</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c r="A6" s="4"/>
      <c r="B6" s="163" t="s">
        <v>25</v>
      </c>
      <c r="C6" s="163"/>
      <c r="D6" s="163"/>
      <c r="E6" s="163"/>
      <c r="F6" s="163"/>
      <c r="G6" s="163"/>
      <c r="H6" s="163"/>
      <c r="I6" s="163"/>
      <c r="J6" s="163"/>
      <c r="K6" s="163"/>
      <c r="L6" s="11"/>
      <c r="M6" s="163" t="s">
        <v>67</v>
      </c>
      <c r="N6" s="163"/>
      <c r="O6" s="163"/>
      <c r="P6" s="163"/>
      <c r="Q6" s="163"/>
      <c r="R6" s="163"/>
      <c r="S6" s="163"/>
      <c r="T6" s="163"/>
      <c r="U6" s="163"/>
      <c r="V6" s="163"/>
      <c r="W6" s="14"/>
      <c r="X6" s="149" t="s">
        <v>4</v>
      </c>
      <c r="Y6" s="149"/>
      <c r="Z6" s="14"/>
      <c r="AA6" s="149" t="s">
        <v>5</v>
      </c>
      <c r="AB6" s="149"/>
      <c r="AC6" s="149"/>
    </row>
    <row r="7" spans="1:38" ht="20.25" customHeight="1">
      <c r="A7" s="4"/>
      <c r="B7" s="70" t="s">
        <v>3</v>
      </c>
      <c r="C7" s="103">
        <v>1</v>
      </c>
      <c r="D7" s="17" t="s">
        <v>2</v>
      </c>
      <c r="E7" s="104">
        <v>6</v>
      </c>
      <c r="F7" s="18" t="s">
        <v>0</v>
      </c>
      <c r="G7" s="152">
        <v>1450000</v>
      </c>
      <c r="H7" s="152"/>
      <c r="I7" s="152"/>
      <c r="J7" s="152"/>
      <c r="K7" s="67" t="s">
        <v>1</v>
      </c>
      <c r="L7" s="20"/>
      <c r="M7" s="70" t="s">
        <v>3</v>
      </c>
      <c r="N7" s="103">
        <v>3</v>
      </c>
      <c r="O7" s="17" t="s">
        <v>2</v>
      </c>
      <c r="P7" s="105">
        <v>6</v>
      </c>
      <c r="Q7" s="18" t="s">
        <v>0</v>
      </c>
      <c r="R7" s="152">
        <v>500580</v>
      </c>
      <c r="S7" s="152"/>
      <c r="T7" s="152"/>
      <c r="U7" s="152"/>
      <c r="V7" s="67" t="s">
        <v>1</v>
      </c>
      <c r="W7" s="66"/>
      <c r="X7" s="153">
        <f>IFERROR(TRUNC((G7-R7)/G7,3),"")</f>
        <v>0.65400000000000003</v>
      </c>
      <c r="Y7" s="153"/>
      <c r="Z7" s="66"/>
      <c r="AA7" s="77" t="str">
        <f>IF(X7="","",IF(X7&gt;=0.5,"○",""))</f>
        <v>○</v>
      </c>
      <c r="AB7" s="151" t="s">
        <v>13</v>
      </c>
      <c r="AC7" s="151"/>
    </row>
    <row r="8" spans="1:38" ht="20.25" customHeight="1" thickBot="1">
      <c r="A8" s="4"/>
      <c r="B8" s="70" t="s">
        <v>3</v>
      </c>
      <c r="C8" s="103">
        <v>1</v>
      </c>
      <c r="D8" s="17" t="s">
        <v>2</v>
      </c>
      <c r="E8" s="104">
        <v>7</v>
      </c>
      <c r="F8" s="18" t="s">
        <v>0</v>
      </c>
      <c r="G8" s="152">
        <v>550000</v>
      </c>
      <c r="H8" s="152"/>
      <c r="I8" s="152"/>
      <c r="J8" s="152"/>
      <c r="K8" s="67" t="s">
        <v>1</v>
      </c>
      <c r="L8" s="20"/>
      <c r="M8" s="70" t="s">
        <v>3</v>
      </c>
      <c r="N8" s="103">
        <v>3</v>
      </c>
      <c r="O8" s="17" t="s">
        <v>2</v>
      </c>
      <c r="P8" s="105">
        <v>7</v>
      </c>
      <c r="Q8" s="18" t="s">
        <v>0</v>
      </c>
      <c r="R8" s="152">
        <v>200000</v>
      </c>
      <c r="S8" s="152"/>
      <c r="T8" s="152"/>
      <c r="U8" s="152"/>
      <c r="V8" s="67" t="s">
        <v>1</v>
      </c>
      <c r="W8" s="66"/>
      <c r="X8" s="153">
        <f t="shared" ref="X8:X10" si="0">IFERROR(TRUNC((G8-R8)/G8,3),"")</f>
        <v>0.63600000000000001</v>
      </c>
      <c r="Y8" s="153"/>
      <c r="Z8" s="66"/>
      <c r="AA8" s="106" t="str">
        <f t="shared" ref="AA8" si="1">IF(X8="","",IF(X8&gt;=0.5,"○",""))</f>
        <v>○</v>
      </c>
      <c r="AB8" s="151"/>
      <c r="AC8" s="151"/>
      <c r="AG8" s="9" t="s">
        <v>44</v>
      </c>
    </row>
    <row r="9" spans="1:38" ht="20.25" customHeight="1" thickTop="1" thickBot="1">
      <c r="A9" s="4"/>
      <c r="B9" s="70" t="s">
        <v>3</v>
      </c>
      <c r="C9" s="103">
        <v>1</v>
      </c>
      <c r="D9" s="17" t="s">
        <v>2</v>
      </c>
      <c r="E9" s="104">
        <v>8</v>
      </c>
      <c r="F9" s="18" t="s">
        <v>0</v>
      </c>
      <c r="G9" s="157">
        <v>405000</v>
      </c>
      <c r="H9" s="157"/>
      <c r="I9" s="157"/>
      <c r="J9" s="157"/>
      <c r="K9" s="67" t="s">
        <v>1</v>
      </c>
      <c r="L9" s="20"/>
      <c r="M9" s="70" t="s">
        <v>3</v>
      </c>
      <c r="N9" s="103">
        <v>3</v>
      </c>
      <c r="O9" s="17" t="s">
        <v>2</v>
      </c>
      <c r="P9" s="105">
        <v>8</v>
      </c>
      <c r="Q9" s="18" t="s">
        <v>0</v>
      </c>
      <c r="R9" s="157">
        <v>290000</v>
      </c>
      <c r="S9" s="157"/>
      <c r="T9" s="157"/>
      <c r="U9" s="157"/>
      <c r="V9" s="67" t="s">
        <v>1</v>
      </c>
      <c r="W9" s="4"/>
      <c r="X9" s="153">
        <f t="shared" si="0"/>
        <v>0.28299999999999997</v>
      </c>
      <c r="Y9" s="153"/>
      <c r="Z9" s="66"/>
      <c r="AA9" s="77" t="str">
        <f>IF(X9="","",IF(X9&gt;=0.5,"○",""))</f>
        <v/>
      </c>
      <c r="AB9" s="151"/>
      <c r="AC9" s="151"/>
      <c r="AG9" s="23" t="s">
        <v>21</v>
      </c>
      <c r="AH9" s="24"/>
      <c r="AI9" s="24"/>
      <c r="AJ9" s="24"/>
      <c r="AK9" s="24"/>
      <c r="AL9" s="25"/>
    </row>
    <row r="10" spans="1:38" ht="20.25" customHeight="1" thickBot="1">
      <c r="A10" s="4"/>
      <c r="B10" s="161" t="s">
        <v>26</v>
      </c>
      <c r="C10" s="161"/>
      <c r="D10" s="161"/>
      <c r="E10" s="161"/>
      <c r="F10" s="162"/>
      <c r="G10" s="154">
        <f>SUM(G7:G9)</f>
        <v>2405000</v>
      </c>
      <c r="H10" s="155"/>
      <c r="I10" s="155"/>
      <c r="J10" s="156"/>
      <c r="K10" s="26" t="s">
        <v>1</v>
      </c>
      <c r="L10" s="20"/>
      <c r="M10" s="161" t="s">
        <v>15</v>
      </c>
      <c r="N10" s="161"/>
      <c r="O10" s="161"/>
      <c r="P10" s="161"/>
      <c r="Q10" s="162"/>
      <c r="R10" s="154">
        <f>SUM(R7:U9)</f>
        <v>990580</v>
      </c>
      <c r="S10" s="155"/>
      <c r="T10" s="155"/>
      <c r="U10" s="156"/>
      <c r="V10" s="26" t="s">
        <v>1</v>
      </c>
      <c r="W10" s="4"/>
      <c r="X10" s="153">
        <f t="shared" si="0"/>
        <v>0.58799999999999997</v>
      </c>
      <c r="Y10" s="153"/>
      <c r="Z10" s="66"/>
      <c r="AA10" s="77" t="str">
        <f>IF(X10="","",IF(X10&gt;=0.3,"○",""))</f>
        <v>○</v>
      </c>
      <c r="AB10" s="150" t="s">
        <v>14</v>
      </c>
      <c r="AC10" s="150"/>
      <c r="AG10" s="27" t="s">
        <v>20</v>
      </c>
      <c r="AH10" s="4"/>
      <c r="AI10" s="4"/>
      <c r="AJ10" s="4"/>
      <c r="AK10" s="4"/>
      <c r="AL10" s="28"/>
    </row>
    <row r="11" spans="1:38" ht="24" customHeight="1" thickBot="1">
      <c r="A11" s="4"/>
      <c r="B11" s="160" t="s">
        <v>72</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66"/>
      <c r="AA11" s="53" t="s">
        <v>17</v>
      </c>
      <c r="AB11" s="53"/>
      <c r="AC11" s="53"/>
      <c r="AG11" s="27"/>
      <c r="AH11" s="32">
        <f>G10-R10</f>
        <v>1414420</v>
      </c>
      <c r="AI11" s="33" t="s">
        <v>23</v>
      </c>
      <c r="AJ11" s="33"/>
      <c r="AK11" s="33"/>
      <c r="AL11" s="28"/>
    </row>
    <row r="12" spans="1:38" ht="17.25" customHeight="1">
      <c r="A12" s="4"/>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66"/>
      <c r="AA12" s="48"/>
      <c r="AB12" s="48"/>
      <c r="AC12" s="48"/>
      <c r="AG12" s="27"/>
      <c r="AH12" s="33"/>
      <c r="AI12" s="33"/>
      <c r="AJ12" s="33"/>
      <c r="AK12" s="33"/>
      <c r="AL12" s="28"/>
    </row>
    <row r="13" spans="1:38" ht="12.75" customHeight="1" thickBot="1">
      <c r="A13" s="4"/>
      <c r="B13" s="80"/>
      <c r="C13" s="80"/>
      <c r="D13" s="80"/>
      <c r="E13" s="80"/>
      <c r="F13" s="80"/>
      <c r="G13" s="80"/>
      <c r="H13" s="80"/>
      <c r="I13" s="80"/>
      <c r="J13" s="80"/>
      <c r="K13" s="80"/>
      <c r="L13" s="80"/>
      <c r="M13" s="80"/>
      <c r="N13" s="80"/>
      <c r="O13" s="80"/>
      <c r="P13" s="80"/>
      <c r="Q13" s="80"/>
      <c r="R13" s="80"/>
      <c r="S13" s="80"/>
      <c r="T13" s="80"/>
      <c r="U13" s="80"/>
      <c r="V13" s="80"/>
      <c r="W13" s="80"/>
      <c r="X13" s="80"/>
      <c r="Y13" s="80"/>
      <c r="Z13" s="79"/>
      <c r="AA13" s="48"/>
      <c r="AB13" s="48"/>
      <c r="AC13" s="48"/>
      <c r="AG13" s="27"/>
      <c r="AH13" s="33"/>
      <c r="AI13" s="33"/>
      <c r="AJ13" s="33"/>
      <c r="AK13" s="33"/>
      <c r="AL13" s="28"/>
    </row>
    <row r="14" spans="1:38" ht="21.75" customHeight="1" thickBot="1">
      <c r="A14" s="4"/>
      <c r="B14" s="138" t="s">
        <v>24</v>
      </c>
      <c r="C14" s="138"/>
      <c r="D14" s="138"/>
      <c r="E14" s="138"/>
      <c r="F14" s="139"/>
      <c r="G14" s="140">
        <f>MAX(ROUNDDOWN(G10-R10,-3),0)</f>
        <v>1414000</v>
      </c>
      <c r="H14" s="141"/>
      <c r="I14" s="141"/>
      <c r="J14" s="141"/>
      <c r="K14" s="142"/>
      <c r="L14" s="31" t="s">
        <v>1</v>
      </c>
      <c r="M14" s="31" t="s">
        <v>27</v>
      </c>
      <c r="N14" s="31"/>
      <c r="O14" s="75"/>
      <c r="P14" s="75"/>
      <c r="Q14" s="30"/>
      <c r="R14" s="30"/>
      <c r="S14" s="30"/>
      <c r="T14" s="30"/>
      <c r="U14" s="75"/>
      <c r="V14" s="4"/>
      <c r="W14" s="66"/>
      <c r="Y14" s="66"/>
      <c r="Z14" s="66"/>
      <c r="AA14" s="74"/>
      <c r="AB14" s="4"/>
      <c r="AC14" s="4"/>
      <c r="AG14" s="35" t="s">
        <v>22</v>
      </c>
      <c r="AH14" s="36"/>
      <c r="AI14" s="36"/>
      <c r="AJ14" s="36"/>
      <c r="AK14" s="36"/>
      <c r="AL14" s="37"/>
    </row>
    <row r="15" spans="1:38" ht="12.75" customHeight="1">
      <c r="A15" s="4"/>
      <c r="B15" s="75"/>
      <c r="C15" s="75"/>
      <c r="D15" s="75"/>
      <c r="E15" s="75"/>
      <c r="F15" s="75"/>
      <c r="G15" s="38" t="s">
        <v>18</v>
      </c>
      <c r="H15" s="31"/>
      <c r="I15" s="31"/>
      <c r="J15" s="31"/>
      <c r="K15" s="31"/>
      <c r="L15" s="31"/>
      <c r="M15" s="31"/>
      <c r="N15" s="31"/>
      <c r="O15" s="31"/>
      <c r="P15" s="75"/>
      <c r="Q15" s="75"/>
      <c r="R15" s="30"/>
      <c r="S15" s="30"/>
      <c r="T15" s="30"/>
      <c r="U15" s="30"/>
      <c r="V15" s="75"/>
      <c r="W15" s="4"/>
      <c r="X15" s="66"/>
      <c r="Y15" s="66"/>
      <c r="Z15" s="66"/>
      <c r="AA15" s="74"/>
      <c r="AB15" s="4"/>
      <c r="AC15" s="4"/>
    </row>
    <row r="16" spans="1:38" ht="17.25" customHeight="1">
      <c r="A16" s="4"/>
      <c r="B16" s="72" t="s">
        <v>49</v>
      </c>
      <c r="C16" s="39"/>
      <c r="D16" s="39"/>
      <c r="E16" s="40"/>
      <c r="F16" s="40"/>
      <c r="G16" s="30"/>
      <c r="H16" s="30"/>
      <c r="I16" s="30"/>
      <c r="J16" s="30"/>
      <c r="K16" s="75"/>
      <c r="L16" s="75"/>
      <c r="M16" s="75"/>
      <c r="N16" s="75"/>
      <c r="O16" s="31"/>
      <c r="P16" s="75"/>
      <c r="Q16" s="75"/>
      <c r="R16" s="30"/>
      <c r="S16" s="30"/>
      <c r="T16" s="30"/>
      <c r="U16" s="41"/>
      <c r="V16" s="40"/>
      <c r="W16" s="39"/>
      <c r="X16" s="42"/>
      <c r="Y16" s="42"/>
      <c r="Z16" s="42"/>
      <c r="AA16" s="43"/>
      <c r="AB16" s="39"/>
      <c r="AC16" s="39"/>
    </row>
    <row r="17" spans="2:29" s="4" customFormat="1" ht="21" customHeight="1">
      <c r="B17" s="130">
        <v>1</v>
      </c>
      <c r="C17" s="143" t="s">
        <v>9</v>
      </c>
      <c r="D17" s="143"/>
      <c r="E17" s="143"/>
      <c r="F17" s="164"/>
      <c r="G17" s="108" t="s">
        <v>84</v>
      </c>
      <c r="H17" s="110"/>
      <c r="I17" s="108"/>
      <c r="J17" s="108"/>
      <c r="K17" s="108"/>
      <c r="L17" s="108"/>
      <c r="M17" s="108"/>
      <c r="N17" s="108"/>
      <c r="O17" s="108"/>
      <c r="P17" s="108"/>
      <c r="Q17" s="45"/>
      <c r="R17" s="46"/>
      <c r="S17" s="46"/>
      <c r="T17" s="18"/>
      <c r="U17" s="127" t="s">
        <v>7</v>
      </c>
      <c r="V17" s="128"/>
      <c r="W17" s="109" t="s">
        <v>85</v>
      </c>
      <c r="X17" s="46"/>
      <c r="Y17" s="46"/>
      <c r="Z17" s="46"/>
      <c r="AA17" s="46"/>
      <c r="AB17" s="46"/>
      <c r="AC17" s="18"/>
    </row>
    <row r="18" spans="2:29" s="4" customFormat="1" ht="21" customHeight="1">
      <c r="B18" s="131"/>
      <c r="C18" s="143" t="s">
        <v>8</v>
      </c>
      <c r="D18" s="143"/>
      <c r="E18" s="143"/>
      <c r="F18" s="143"/>
      <c r="G18" s="107" t="s">
        <v>86</v>
      </c>
      <c r="H18" s="108"/>
      <c r="I18" s="108"/>
      <c r="J18" s="108"/>
      <c r="K18" s="108"/>
      <c r="L18" s="108"/>
      <c r="M18" s="108"/>
      <c r="N18" s="108"/>
      <c r="O18" s="108"/>
      <c r="P18" s="108"/>
      <c r="Q18" s="45"/>
      <c r="R18" s="46"/>
      <c r="S18" s="46"/>
      <c r="T18" s="18"/>
      <c r="U18" s="127" t="s">
        <v>10</v>
      </c>
      <c r="V18" s="128"/>
      <c r="W18" s="109" t="s">
        <v>87</v>
      </c>
      <c r="X18" s="46"/>
      <c r="Y18" s="46"/>
      <c r="Z18" s="46"/>
      <c r="AA18" s="46"/>
      <c r="AB18" s="46"/>
      <c r="AC18" s="18"/>
    </row>
    <row r="19" spans="2:29" s="4" customFormat="1" ht="21" customHeight="1">
      <c r="B19" s="130">
        <v>2</v>
      </c>
      <c r="C19" s="143" t="s">
        <v>9</v>
      </c>
      <c r="D19" s="143"/>
      <c r="E19" s="143"/>
      <c r="F19" s="143"/>
      <c r="G19" s="107" t="s">
        <v>88</v>
      </c>
      <c r="H19" s="108"/>
      <c r="I19" s="108"/>
      <c r="J19" s="108"/>
      <c r="K19" s="108"/>
      <c r="L19" s="108"/>
      <c r="M19" s="108"/>
      <c r="N19" s="108"/>
      <c r="O19" s="108"/>
      <c r="P19" s="108"/>
      <c r="Q19" s="45"/>
      <c r="R19" s="46"/>
      <c r="S19" s="46"/>
      <c r="T19" s="18"/>
      <c r="U19" s="127" t="s">
        <v>7</v>
      </c>
      <c r="V19" s="128"/>
      <c r="W19" s="109" t="s">
        <v>85</v>
      </c>
      <c r="X19" s="46"/>
      <c r="Y19" s="46"/>
      <c r="Z19" s="46"/>
      <c r="AA19" s="46"/>
      <c r="AB19" s="46"/>
      <c r="AC19" s="18"/>
    </row>
    <row r="20" spans="2:29" s="4" customFormat="1" ht="21" customHeight="1">
      <c r="B20" s="131"/>
      <c r="C20" s="143" t="s">
        <v>8</v>
      </c>
      <c r="D20" s="143"/>
      <c r="E20" s="143"/>
      <c r="F20" s="143"/>
      <c r="G20" s="107" t="s">
        <v>86</v>
      </c>
      <c r="H20" s="108"/>
      <c r="I20" s="108"/>
      <c r="J20" s="108"/>
      <c r="K20" s="108"/>
      <c r="L20" s="108"/>
      <c r="M20" s="108"/>
      <c r="N20" s="108"/>
      <c r="O20" s="108"/>
      <c r="P20" s="108"/>
      <c r="Q20" s="45"/>
      <c r="R20" s="46"/>
      <c r="S20" s="46"/>
      <c r="T20" s="18"/>
      <c r="U20" s="127" t="s">
        <v>10</v>
      </c>
      <c r="V20" s="128"/>
      <c r="W20" s="109" t="s">
        <v>87</v>
      </c>
      <c r="X20" s="46"/>
      <c r="Y20" s="46"/>
      <c r="Z20" s="46"/>
      <c r="AA20" s="46"/>
      <c r="AB20" s="46"/>
      <c r="AC20" s="18"/>
    </row>
    <row r="21" spans="2:29" s="4" customFormat="1" ht="21" customHeight="1">
      <c r="B21" s="130">
        <v>3</v>
      </c>
      <c r="C21" s="143" t="s">
        <v>9</v>
      </c>
      <c r="D21" s="143"/>
      <c r="E21" s="143"/>
      <c r="F21" s="143"/>
      <c r="G21" s="107" t="s">
        <v>89</v>
      </c>
      <c r="H21" s="108"/>
      <c r="I21" s="108"/>
      <c r="J21" s="108"/>
      <c r="K21" s="108"/>
      <c r="L21" s="108"/>
      <c r="M21" s="108"/>
      <c r="N21" s="108"/>
      <c r="O21" s="108"/>
      <c r="P21" s="108"/>
      <c r="Q21" s="45"/>
      <c r="R21" s="46"/>
      <c r="S21" s="46"/>
      <c r="T21" s="18"/>
      <c r="U21" s="127" t="s">
        <v>7</v>
      </c>
      <c r="V21" s="128"/>
      <c r="W21" s="109" t="s">
        <v>90</v>
      </c>
      <c r="X21" s="46"/>
      <c r="Y21" s="46"/>
      <c r="Z21" s="46"/>
      <c r="AA21" s="46"/>
      <c r="AB21" s="46"/>
      <c r="AC21" s="18"/>
    </row>
    <row r="22" spans="2:29" s="4" customFormat="1" ht="21" customHeight="1">
      <c r="B22" s="131"/>
      <c r="C22" s="143" t="s">
        <v>8</v>
      </c>
      <c r="D22" s="143"/>
      <c r="E22" s="143"/>
      <c r="F22" s="143"/>
      <c r="G22" s="107" t="s">
        <v>86</v>
      </c>
      <c r="H22" s="108"/>
      <c r="I22" s="108"/>
      <c r="J22" s="108"/>
      <c r="K22" s="108"/>
      <c r="L22" s="108"/>
      <c r="M22" s="108"/>
      <c r="N22" s="108"/>
      <c r="O22" s="108"/>
      <c r="P22" s="108"/>
      <c r="Q22" s="45"/>
      <c r="R22" s="46"/>
      <c r="S22" s="46"/>
      <c r="T22" s="18"/>
      <c r="U22" s="127" t="s">
        <v>10</v>
      </c>
      <c r="V22" s="128"/>
      <c r="W22" s="109" t="s">
        <v>87</v>
      </c>
      <c r="X22" s="46"/>
      <c r="Y22" s="46"/>
      <c r="Z22" s="46"/>
      <c r="AA22" s="46"/>
      <c r="AB22" s="46"/>
      <c r="AC22" s="18"/>
    </row>
    <row r="23" spans="2:29" s="4" customFormat="1" ht="21" customHeight="1">
      <c r="B23" s="130">
        <v>4</v>
      </c>
      <c r="C23" s="143" t="s">
        <v>9</v>
      </c>
      <c r="D23" s="143"/>
      <c r="E23" s="143"/>
      <c r="F23" s="143"/>
      <c r="G23" s="44"/>
      <c r="H23" s="45"/>
      <c r="I23" s="45"/>
      <c r="J23" s="45"/>
      <c r="K23" s="45"/>
      <c r="L23" s="45"/>
      <c r="M23" s="45"/>
      <c r="N23" s="45"/>
      <c r="O23" s="45"/>
      <c r="P23" s="45"/>
      <c r="Q23" s="45"/>
      <c r="R23" s="46"/>
      <c r="S23" s="46"/>
      <c r="T23" s="18"/>
      <c r="U23" s="127" t="s">
        <v>7</v>
      </c>
      <c r="V23" s="128"/>
      <c r="W23" s="47"/>
      <c r="X23" s="46"/>
      <c r="Y23" s="46"/>
      <c r="Z23" s="46"/>
      <c r="AA23" s="46"/>
      <c r="AB23" s="46"/>
      <c r="AC23" s="18"/>
    </row>
    <row r="24" spans="2:29" s="4" customFormat="1" ht="21" customHeight="1">
      <c r="B24" s="131"/>
      <c r="C24" s="143" t="s">
        <v>8</v>
      </c>
      <c r="D24" s="143"/>
      <c r="E24" s="143"/>
      <c r="F24" s="143"/>
      <c r="G24" s="44"/>
      <c r="H24" s="45"/>
      <c r="I24" s="45"/>
      <c r="J24" s="45"/>
      <c r="K24" s="45"/>
      <c r="L24" s="45"/>
      <c r="M24" s="45"/>
      <c r="N24" s="45"/>
      <c r="O24" s="45"/>
      <c r="P24" s="45"/>
      <c r="Q24" s="45"/>
      <c r="R24" s="46"/>
      <c r="S24" s="46"/>
      <c r="T24" s="18"/>
      <c r="U24" s="127" t="s">
        <v>10</v>
      </c>
      <c r="V24" s="128"/>
      <c r="W24" s="47"/>
      <c r="X24" s="46"/>
      <c r="Y24" s="46"/>
      <c r="Z24" s="46"/>
      <c r="AA24" s="46"/>
      <c r="AB24" s="46"/>
      <c r="AC24" s="18"/>
    </row>
    <row r="25" spans="2:29" s="4" customFormat="1" ht="21" customHeight="1">
      <c r="B25" s="130">
        <v>5</v>
      </c>
      <c r="C25" s="143" t="s">
        <v>9</v>
      </c>
      <c r="D25" s="143"/>
      <c r="E25" s="143"/>
      <c r="F25" s="143"/>
      <c r="G25" s="44"/>
      <c r="H25" s="45"/>
      <c r="I25" s="45"/>
      <c r="J25" s="45"/>
      <c r="K25" s="45"/>
      <c r="L25" s="45"/>
      <c r="M25" s="45"/>
      <c r="N25" s="45"/>
      <c r="O25" s="45"/>
      <c r="P25" s="45"/>
      <c r="Q25" s="45"/>
      <c r="R25" s="46"/>
      <c r="S25" s="46"/>
      <c r="T25" s="18"/>
      <c r="U25" s="127" t="s">
        <v>7</v>
      </c>
      <c r="V25" s="128"/>
      <c r="W25" s="47"/>
      <c r="X25" s="46"/>
      <c r="Y25" s="46"/>
      <c r="Z25" s="46"/>
      <c r="AA25" s="46"/>
      <c r="AB25" s="46"/>
      <c r="AC25" s="18"/>
    </row>
    <row r="26" spans="2:29" s="4" customFormat="1" ht="21" customHeight="1">
      <c r="B26" s="131"/>
      <c r="C26" s="143" t="s">
        <v>8</v>
      </c>
      <c r="D26" s="143"/>
      <c r="E26" s="143"/>
      <c r="F26" s="143"/>
      <c r="G26" s="44"/>
      <c r="H26" s="45"/>
      <c r="I26" s="45"/>
      <c r="J26" s="45"/>
      <c r="K26" s="45"/>
      <c r="L26" s="45"/>
      <c r="M26" s="45"/>
      <c r="N26" s="45"/>
      <c r="O26" s="45"/>
      <c r="P26" s="45"/>
      <c r="Q26" s="45"/>
      <c r="R26" s="46"/>
      <c r="S26" s="46"/>
      <c r="T26" s="18"/>
      <c r="U26" s="127" t="s">
        <v>10</v>
      </c>
      <c r="V26" s="128"/>
      <c r="W26" s="47"/>
      <c r="X26" s="46"/>
      <c r="Y26" s="46"/>
      <c r="Z26" s="46"/>
      <c r="AA26" s="46"/>
      <c r="AB26" s="46"/>
      <c r="AC26" s="18"/>
    </row>
    <row r="27" spans="2:29" s="4" customFormat="1" ht="41.25" customHeight="1">
      <c r="B27" s="165" t="s">
        <v>73</v>
      </c>
      <c r="C27" s="165"/>
      <c r="D27" s="165"/>
      <c r="E27" s="165"/>
      <c r="F27" s="165"/>
      <c r="G27" s="165"/>
      <c r="H27" s="165"/>
      <c r="I27" s="165"/>
      <c r="J27" s="165"/>
      <c r="K27" s="165"/>
      <c r="L27" s="165"/>
      <c r="M27" s="165"/>
      <c r="N27" s="165"/>
      <c r="O27" s="165"/>
      <c r="P27" s="165"/>
      <c r="Q27" s="165"/>
      <c r="R27" s="165"/>
      <c r="S27" s="165"/>
      <c r="T27" s="165"/>
      <c r="U27" s="165"/>
      <c r="V27" s="165"/>
      <c r="W27" s="165"/>
      <c r="X27" s="165"/>
      <c r="Y27" s="165"/>
      <c r="Z27" s="165"/>
      <c r="AA27" s="165"/>
      <c r="AB27" s="165"/>
      <c r="AC27" s="165"/>
    </row>
    <row r="28" spans="2:29" s="4" customFormat="1" ht="15" customHeight="1">
      <c r="B28" s="69"/>
      <c r="C28" s="69"/>
      <c r="D28" s="69"/>
      <c r="E28" s="69"/>
      <c r="F28" s="69"/>
      <c r="G28" s="69"/>
      <c r="H28" s="69"/>
      <c r="I28" s="69"/>
      <c r="J28" s="69"/>
      <c r="K28" s="69"/>
      <c r="L28" s="69"/>
      <c r="M28" s="69"/>
      <c r="N28" s="69"/>
      <c r="O28" s="69"/>
      <c r="P28" s="69"/>
      <c r="Q28" s="69"/>
      <c r="R28" s="69"/>
      <c r="S28" s="69"/>
      <c r="T28" s="69"/>
      <c r="U28" s="69"/>
      <c r="V28" s="69"/>
      <c r="W28" s="69"/>
      <c r="X28" s="69"/>
      <c r="Y28" s="69"/>
      <c r="Z28" s="69"/>
      <c r="AA28" s="69"/>
      <c r="AB28" s="69"/>
      <c r="AC28" s="69"/>
    </row>
    <row r="29" spans="2:29" s="4" customFormat="1" ht="17.25" customHeight="1">
      <c r="B29" s="71" t="s">
        <v>47</v>
      </c>
      <c r="C29" s="69"/>
      <c r="D29" s="69"/>
      <c r="E29" s="69"/>
      <c r="F29" s="69"/>
      <c r="G29" s="69"/>
      <c r="H29" s="69"/>
      <c r="I29" s="69"/>
      <c r="J29" s="69"/>
      <c r="K29" s="69"/>
      <c r="L29" s="69"/>
      <c r="M29" s="69"/>
      <c r="N29" s="69"/>
      <c r="O29" s="69"/>
      <c r="P29" s="69"/>
      <c r="Q29" s="69"/>
      <c r="R29" s="69"/>
      <c r="S29" s="69"/>
      <c r="T29" s="69"/>
      <c r="U29" s="69"/>
      <c r="V29" s="69"/>
      <c r="W29" s="69"/>
      <c r="X29" s="69"/>
      <c r="Y29" s="69"/>
      <c r="Z29" s="69"/>
      <c r="AA29" s="69"/>
      <c r="AB29" s="69"/>
      <c r="AC29" s="69"/>
    </row>
    <row r="30" spans="2:29" s="4" customFormat="1" ht="17.25" customHeight="1">
      <c r="B30" s="130">
        <v>1</v>
      </c>
      <c r="C30" s="143" t="s">
        <v>46</v>
      </c>
      <c r="D30" s="143"/>
      <c r="E30" s="143"/>
      <c r="F30" s="164"/>
      <c r="G30" s="107"/>
      <c r="H30" s="108"/>
      <c r="I30" s="108"/>
      <c r="J30" s="108"/>
      <c r="K30" s="108"/>
      <c r="L30" s="108"/>
      <c r="M30" s="108"/>
      <c r="N30" s="45"/>
      <c r="O30" s="46"/>
      <c r="P30" s="46"/>
      <c r="Q30" s="18"/>
      <c r="R30" s="127" t="s">
        <v>7</v>
      </c>
      <c r="S30" s="128"/>
      <c r="T30" s="109"/>
      <c r="U30" s="46"/>
      <c r="V30" s="46"/>
      <c r="W30" s="46"/>
      <c r="X30" s="46"/>
      <c r="Y30" s="46"/>
      <c r="Z30" s="18"/>
      <c r="AA30" s="46"/>
      <c r="AB30" s="46"/>
      <c r="AC30" s="18"/>
    </row>
    <row r="31" spans="2:29" s="4" customFormat="1" ht="17.25" customHeight="1">
      <c r="B31" s="131"/>
      <c r="C31" s="143" t="s">
        <v>8</v>
      </c>
      <c r="D31" s="143"/>
      <c r="E31" s="143"/>
      <c r="F31" s="143"/>
      <c r="G31" s="108"/>
      <c r="H31" s="108"/>
      <c r="I31" s="108"/>
      <c r="J31" s="108"/>
      <c r="K31" s="108"/>
      <c r="L31" s="108"/>
      <c r="M31" s="108"/>
      <c r="N31" s="45"/>
      <c r="O31" s="46"/>
      <c r="P31" s="46"/>
      <c r="Q31" s="18"/>
      <c r="R31" s="127" t="s">
        <v>10</v>
      </c>
      <c r="S31" s="128"/>
      <c r="T31" s="109"/>
      <c r="U31" s="46"/>
      <c r="V31" s="46"/>
      <c r="W31" s="46"/>
      <c r="X31" s="46"/>
      <c r="Y31" s="46"/>
      <c r="Z31" s="18"/>
      <c r="AA31" s="46"/>
      <c r="AB31" s="46"/>
      <c r="AC31" s="18"/>
    </row>
    <row r="32" spans="2:29" s="4" customFormat="1" ht="15.75" customHeight="1">
      <c r="B32" s="76" t="s">
        <v>54</v>
      </c>
      <c r="C32" s="74"/>
      <c r="D32" s="74"/>
      <c r="E32" s="74"/>
      <c r="F32" s="74"/>
      <c r="G32" s="55"/>
      <c r="H32" s="55"/>
      <c r="I32" s="55"/>
      <c r="J32" s="55"/>
      <c r="K32" s="55"/>
      <c r="L32" s="55"/>
      <c r="M32" s="55"/>
      <c r="N32" s="55"/>
      <c r="O32" s="55"/>
      <c r="P32" s="55"/>
      <c r="Q32" s="55"/>
      <c r="R32" s="31"/>
      <c r="S32" s="31"/>
      <c r="T32" s="31"/>
      <c r="U32" s="75"/>
      <c r="V32" s="75"/>
      <c r="W32" s="31"/>
      <c r="X32" s="31"/>
      <c r="Y32" s="31"/>
      <c r="Z32" s="31"/>
      <c r="AA32" s="31"/>
      <c r="AB32" s="31"/>
      <c r="AC32" s="31"/>
    </row>
    <row r="33" spans="1:32" s="4" customFormat="1" ht="10.5" customHeight="1" thickBot="1">
      <c r="B33" s="69"/>
      <c r="C33" s="69"/>
      <c r="D33" s="69"/>
      <c r="E33" s="69"/>
      <c r="F33" s="69"/>
      <c r="G33" s="69"/>
      <c r="H33" s="69"/>
      <c r="I33" s="69"/>
      <c r="J33" s="69"/>
      <c r="K33" s="69"/>
      <c r="L33" s="69"/>
      <c r="M33" s="69"/>
      <c r="N33" s="69"/>
      <c r="O33" s="69"/>
      <c r="P33" s="69"/>
      <c r="Q33" s="69"/>
      <c r="R33" s="69"/>
      <c r="S33" s="69"/>
      <c r="T33" s="69"/>
      <c r="U33" s="69"/>
      <c r="V33" s="69"/>
      <c r="W33" s="69"/>
      <c r="X33" s="69"/>
      <c r="Y33" s="69"/>
      <c r="Z33" s="69"/>
      <c r="AA33" s="69"/>
      <c r="AB33" s="69"/>
      <c r="AC33" s="69"/>
    </row>
    <row r="34" spans="1:32" ht="17.25" customHeight="1" thickBot="1">
      <c r="A34" s="4"/>
      <c r="B34" s="144" t="s">
        <v>16</v>
      </c>
      <c r="C34" s="145"/>
      <c r="D34" s="145"/>
      <c r="E34" s="145"/>
      <c r="F34" s="145"/>
      <c r="G34" s="146">
        <v>3</v>
      </c>
      <c r="H34" s="147"/>
      <c r="I34" s="148"/>
      <c r="J34" s="31" t="s">
        <v>6</v>
      </c>
      <c r="K34" s="31"/>
      <c r="L34" s="31"/>
      <c r="M34" s="31"/>
      <c r="N34" s="75"/>
      <c r="O34" s="31"/>
      <c r="P34" s="75"/>
      <c r="Q34" s="75"/>
      <c r="R34" s="30"/>
      <c r="S34" s="30"/>
      <c r="T34" s="30"/>
      <c r="U34" s="30"/>
      <c r="V34" s="75"/>
      <c r="W34" s="4"/>
      <c r="X34" s="66"/>
      <c r="Y34" s="66"/>
      <c r="Z34" s="66"/>
      <c r="AA34" s="74"/>
      <c r="AB34" s="4"/>
      <c r="AC34" s="4"/>
      <c r="AD34" s="4"/>
      <c r="AF34" s="9">
        <f>300000*G34</f>
        <v>900000</v>
      </c>
    </row>
    <row r="35" spans="1:32" ht="23.25" customHeight="1">
      <c r="A35" s="4"/>
      <c r="B35" s="76" t="s">
        <v>55</v>
      </c>
      <c r="C35" s="4"/>
      <c r="D35" s="4"/>
      <c r="E35" s="75"/>
      <c r="F35" s="75"/>
      <c r="G35" s="30"/>
      <c r="H35" s="30"/>
      <c r="I35" s="30"/>
      <c r="J35" s="30"/>
      <c r="K35" s="75"/>
      <c r="L35" s="75"/>
      <c r="M35" s="75"/>
      <c r="N35" s="75"/>
      <c r="O35" s="31"/>
      <c r="P35" s="75"/>
      <c r="Q35" s="75"/>
      <c r="R35" s="30"/>
      <c r="S35" s="30"/>
      <c r="T35" s="30"/>
      <c r="U35" s="30"/>
      <c r="V35" s="75"/>
      <c r="W35" s="4"/>
      <c r="X35" s="66"/>
      <c r="Y35" s="66"/>
      <c r="Z35" s="66"/>
      <c r="AA35" s="74"/>
      <c r="AB35" s="4"/>
      <c r="AC35" s="4"/>
      <c r="AD35" s="4"/>
      <c r="AF35" s="9">
        <f>400000*G34</f>
        <v>1200000</v>
      </c>
    </row>
    <row r="36" spans="1:32" ht="17.25" customHeight="1" thickBot="1">
      <c r="A36" s="4"/>
      <c r="B36" s="101" t="s">
        <v>75</v>
      </c>
      <c r="C36" s="4"/>
      <c r="D36" s="4"/>
      <c r="E36" s="48"/>
      <c r="F36" s="48"/>
      <c r="G36" s="48"/>
      <c r="H36" s="48"/>
      <c r="I36" s="48"/>
      <c r="J36" s="48"/>
      <c r="K36" s="48"/>
      <c r="L36" s="48"/>
      <c r="M36" s="48"/>
      <c r="N36" s="48"/>
      <c r="O36" s="48"/>
      <c r="P36" s="48"/>
      <c r="Q36" s="48"/>
      <c r="R36" s="48"/>
      <c r="S36" s="48"/>
      <c r="T36" s="48"/>
      <c r="U36" s="48"/>
      <c r="V36" s="48"/>
      <c r="W36" s="48"/>
      <c r="X36" s="48"/>
      <c r="Y36" s="48"/>
      <c r="Z36" s="48"/>
      <c r="AA36" s="48"/>
      <c r="AB36" s="48"/>
      <c r="AC36" s="4"/>
      <c r="AD36" s="4"/>
    </row>
    <row r="37" spans="1:32" ht="17.25" customHeight="1" thickBot="1">
      <c r="A37" s="4"/>
      <c r="B37" s="111" t="s">
        <v>16</v>
      </c>
      <c r="C37" s="112"/>
      <c r="D37" s="112"/>
      <c r="E37" s="112"/>
      <c r="F37" s="113"/>
      <c r="G37" s="114">
        <f>G34</f>
        <v>3</v>
      </c>
      <c r="H37" s="115"/>
      <c r="I37" s="116"/>
      <c r="J37" s="5" t="s">
        <v>11</v>
      </c>
      <c r="K37" s="117" t="s">
        <v>56</v>
      </c>
      <c r="L37" s="118"/>
      <c r="M37" s="118"/>
      <c r="N37" s="118"/>
      <c r="O37" s="118"/>
      <c r="P37" s="119"/>
      <c r="Q37" s="1" t="s">
        <v>12</v>
      </c>
      <c r="R37" s="120" t="s">
        <v>30</v>
      </c>
      <c r="S37" s="121"/>
      <c r="T37" s="121"/>
      <c r="U37" s="121"/>
      <c r="V37" s="122">
        <f>IF(AF35&gt;=2000000,2000000,AF35)</f>
        <v>1200000</v>
      </c>
      <c r="W37" s="123"/>
      <c r="X37" s="123"/>
      <c r="Y37" s="124"/>
      <c r="Z37" s="3" t="s">
        <v>1</v>
      </c>
      <c r="AA37" s="3"/>
      <c r="AB37" s="48"/>
      <c r="AC37" s="4"/>
      <c r="AD37" s="4"/>
    </row>
    <row r="38" spans="1:32" s="7" customFormat="1" ht="11.25" customHeight="1">
      <c r="B38" s="129" t="s">
        <v>74</v>
      </c>
      <c r="C38" s="129"/>
      <c r="D38" s="129"/>
      <c r="E38" s="129"/>
      <c r="F38" s="129"/>
      <c r="G38" s="129"/>
      <c r="H38" s="129"/>
      <c r="I38" s="129"/>
      <c r="J38" s="129"/>
      <c r="K38" s="129"/>
      <c r="L38" s="129"/>
      <c r="M38" s="129"/>
      <c r="N38" s="129"/>
      <c r="O38" s="129"/>
      <c r="P38" s="129"/>
      <c r="Q38" s="129"/>
      <c r="R38" s="129"/>
      <c r="S38" s="129"/>
      <c r="T38" s="129"/>
      <c r="U38" s="129"/>
      <c r="V38" s="129"/>
      <c r="W38" s="129"/>
      <c r="X38" s="129"/>
      <c r="Y38" s="129"/>
      <c r="Z38" s="129"/>
      <c r="AA38" s="129"/>
      <c r="AB38" s="129"/>
      <c r="AC38" s="129"/>
    </row>
    <row r="39" spans="1:32" s="7" customFormat="1" ht="11.25" customHeight="1">
      <c r="B39" s="129"/>
      <c r="C39" s="129"/>
      <c r="D39" s="129"/>
      <c r="E39" s="129"/>
      <c r="F39" s="129"/>
      <c r="G39" s="129"/>
      <c r="H39" s="129"/>
      <c r="I39" s="129"/>
      <c r="J39" s="129"/>
      <c r="K39" s="129"/>
      <c r="L39" s="129"/>
      <c r="M39" s="129"/>
      <c r="N39" s="129"/>
      <c r="O39" s="129"/>
      <c r="P39" s="129"/>
      <c r="Q39" s="129"/>
      <c r="R39" s="129"/>
      <c r="S39" s="129"/>
      <c r="T39" s="129"/>
      <c r="U39" s="129"/>
      <c r="V39" s="129"/>
      <c r="W39" s="129"/>
      <c r="X39" s="129"/>
      <c r="Y39" s="129"/>
      <c r="Z39" s="129"/>
      <c r="AA39" s="129"/>
      <c r="AB39" s="129"/>
      <c r="AC39" s="129"/>
    </row>
    <row r="40" spans="1:32" s="7" customFormat="1" ht="12.75" customHeight="1">
      <c r="B40" s="132"/>
      <c r="C40" s="132"/>
      <c r="D40" s="132"/>
      <c r="E40" s="132"/>
      <c r="F40" s="132"/>
      <c r="G40" s="65"/>
      <c r="H40" s="126"/>
      <c r="I40" s="126"/>
      <c r="J40" s="126"/>
      <c r="K40" s="126"/>
      <c r="L40" s="126"/>
      <c r="M40" s="126"/>
      <c r="N40" s="126"/>
      <c r="O40" s="126"/>
      <c r="P40" s="126"/>
      <c r="Q40" s="50"/>
      <c r="R40" s="126"/>
      <c r="S40" s="126"/>
      <c r="T40" s="126"/>
      <c r="U40" s="126"/>
      <c r="V40" s="125"/>
      <c r="W40" s="125"/>
      <c r="X40" s="125"/>
      <c r="Y40" s="125"/>
      <c r="Z40" s="125"/>
      <c r="AA40" s="125"/>
      <c r="AB40" s="50"/>
    </row>
    <row r="41" spans="1:32" s="7" customFormat="1" ht="17.25" customHeight="1" thickBot="1">
      <c r="B41" s="73" t="s">
        <v>69</v>
      </c>
      <c r="E41" s="14"/>
      <c r="F41" s="14"/>
      <c r="H41" s="50"/>
      <c r="I41" s="50"/>
      <c r="J41" s="50"/>
      <c r="K41" s="50"/>
      <c r="L41" s="50"/>
      <c r="M41" s="65"/>
      <c r="N41" s="65"/>
      <c r="O41" s="65"/>
      <c r="P41" s="65"/>
      <c r="Q41" s="65"/>
      <c r="R41" s="66"/>
      <c r="S41" s="66"/>
      <c r="T41" s="66"/>
      <c r="U41" s="66"/>
      <c r="V41" s="66"/>
      <c r="W41" s="50"/>
      <c r="X41" s="50"/>
      <c r="Z41" s="14"/>
      <c r="AA41" s="14"/>
    </row>
    <row r="42" spans="1:32" s="7" customFormat="1" ht="17.25" customHeight="1" thickBot="1">
      <c r="B42" s="133" t="s">
        <v>76</v>
      </c>
      <c r="C42" s="134"/>
      <c r="D42" s="134"/>
      <c r="E42" s="134"/>
      <c r="F42" s="134"/>
      <c r="G42" s="135">
        <f>MIN(G14,V37)</f>
        <v>1200000</v>
      </c>
      <c r="H42" s="136"/>
      <c r="I42" s="136"/>
      <c r="J42" s="136"/>
      <c r="K42" s="137"/>
      <c r="L42" s="31" t="s">
        <v>28</v>
      </c>
      <c r="M42" s="31" t="s">
        <v>19</v>
      </c>
      <c r="N42" s="31" t="s">
        <v>29</v>
      </c>
      <c r="O42" s="31"/>
      <c r="P42" s="75"/>
      <c r="Q42" s="75"/>
      <c r="R42" s="30"/>
      <c r="S42" s="30"/>
      <c r="T42" s="30"/>
      <c r="U42" s="30"/>
      <c r="V42" s="75"/>
      <c r="X42" s="66"/>
      <c r="Y42" s="66"/>
      <c r="Z42" s="66"/>
      <c r="AA42" s="65"/>
    </row>
    <row r="43" spans="1:32" s="7" customFormat="1" ht="17.25" customHeight="1">
      <c r="B43" s="49"/>
      <c r="C43" s="49"/>
      <c r="D43" s="49"/>
      <c r="E43" s="49"/>
      <c r="F43" s="49"/>
      <c r="G43" s="30"/>
      <c r="H43" s="30"/>
      <c r="I43" s="30"/>
      <c r="J43" s="30"/>
      <c r="K43" s="30"/>
      <c r="L43" s="30"/>
      <c r="M43" s="52"/>
      <c r="N43" s="31"/>
      <c r="O43" s="31"/>
      <c r="P43" s="29"/>
      <c r="Q43" s="29"/>
      <c r="R43" s="30"/>
      <c r="S43" s="30"/>
      <c r="T43" s="30"/>
      <c r="U43" s="30"/>
      <c r="V43" s="29"/>
      <c r="X43" s="21"/>
      <c r="Y43" s="21"/>
      <c r="Z43" s="21"/>
      <c r="AA43" s="49"/>
    </row>
    <row r="44" spans="1:32" ht="17.25" customHeight="1" thickBot="1">
      <c r="A44" s="87"/>
      <c r="B44" s="90" t="s">
        <v>61</v>
      </c>
      <c r="C44" s="85"/>
      <c r="D44" s="85"/>
      <c r="E44" s="83"/>
      <c r="F44" s="83"/>
      <c r="G44" s="84"/>
      <c r="H44" s="84"/>
      <c r="I44" s="84"/>
      <c r="J44" s="84"/>
      <c r="K44" s="83"/>
      <c r="L44" s="83"/>
      <c r="M44" s="83"/>
      <c r="N44" s="83"/>
      <c r="O44" s="82"/>
      <c r="P44" s="83"/>
      <c r="Q44" s="83"/>
      <c r="R44" s="84"/>
      <c r="S44" s="84"/>
      <c r="T44" s="84"/>
      <c r="U44" s="84"/>
      <c r="V44" s="83"/>
      <c r="W44" s="85"/>
      <c r="X44" s="86"/>
      <c r="Y44" s="87"/>
    </row>
    <row r="45" spans="1:32" ht="17.25" customHeight="1" thickBot="1">
      <c r="A45" s="100"/>
      <c r="B45" s="133" t="s">
        <v>65</v>
      </c>
      <c r="C45" s="134"/>
      <c r="D45" s="134"/>
      <c r="E45" s="134"/>
      <c r="F45" s="134"/>
      <c r="G45" s="166">
        <v>900000</v>
      </c>
      <c r="H45" s="167"/>
      <c r="I45" s="167"/>
      <c r="J45" s="167"/>
      <c r="K45" s="168"/>
      <c r="L45" s="95" t="s">
        <v>1</v>
      </c>
      <c r="M45" s="95" t="s">
        <v>19</v>
      </c>
      <c r="N45" s="95" t="s">
        <v>64</v>
      </c>
      <c r="O45" s="95"/>
      <c r="P45" s="96"/>
      <c r="Q45" s="96"/>
      <c r="R45" s="97"/>
      <c r="S45" s="97"/>
      <c r="T45" s="97"/>
      <c r="U45" s="97"/>
      <c r="V45" s="96"/>
      <c r="W45" s="88"/>
      <c r="X45" s="94"/>
      <c r="Y45" s="100"/>
    </row>
    <row r="46" spans="1:32" ht="17.25" customHeight="1">
      <c r="A46" s="100"/>
      <c r="B46" s="169"/>
      <c r="C46" s="169"/>
      <c r="D46" s="169"/>
      <c r="E46" s="169"/>
      <c r="F46" s="169"/>
      <c r="G46" s="170"/>
      <c r="H46" s="170"/>
      <c r="I46" s="170"/>
      <c r="J46" s="170"/>
      <c r="K46" s="170"/>
      <c r="L46" s="95"/>
      <c r="M46" s="95"/>
      <c r="N46" s="102" t="s">
        <v>80</v>
      </c>
      <c r="O46" s="95"/>
      <c r="P46" s="96"/>
      <c r="Q46" s="96"/>
      <c r="R46" s="97"/>
      <c r="S46" s="97"/>
      <c r="T46" s="97"/>
      <c r="U46" s="97"/>
      <c r="V46" s="96"/>
      <c r="W46" s="88"/>
      <c r="X46" s="94"/>
      <c r="Y46" s="100"/>
    </row>
    <row r="47" spans="1:32" ht="17.25" customHeight="1" thickBot="1">
      <c r="A47" s="100"/>
      <c r="B47" s="90" t="s">
        <v>63</v>
      </c>
      <c r="C47" s="100"/>
      <c r="D47" s="100"/>
      <c r="E47" s="100"/>
      <c r="F47" s="100"/>
      <c r="G47" s="100"/>
      <c r="H47" s="100"/>
      <c r="I47" s="100"/>
      <c r="J47" s="100"/>
      <c r="K47" s="100"/>
      <c r="L47" s="100"/>
      <c r="M47" s="100"/>
      <c r="N47" s="100"/>
      <c r="O47" s="100"/>
      <c r="P47" s="100"/>
      <c r="Q47" s="100"/>
      <c r="R47" s="100"/>
      <c r="S47" s="100"/>
      <c r="T47" s="100"/>
      <c r="U47" s="100"/>
      <c r="V47" s="100"/>
      <c r="W47" s="100"/>
      <c r="X47" s="100"/>
      <c r="Y47" s="100"/>
    </row>
    <row r="48" spans="1:32" ht="17.25" customHeight="1" thickBot="1">
      <c r="A48" s="100"/>
      <c r="B48" s="133" t="s">
        <v>78</v>
      </c>
      <c r="C48" s="134"/>
      <c r="D48" s="134"/>
      <c r="E48" s="134"/>
      <c r="F48" s="134"/>
      <c r="G48" s="135">
        <f>G42-G45</f>
        <v>300000</v>
      </c>
      <c r="H48" s="136"/>
      <c r="I48" s="136"/>
      <c r="J48" s="136"/>
      <c r="K48" s="137"/>
      <c r="L48" s="95" t="s">
        <v>1</v>
      </c>
      <c r="M48" s="95" t="s">
        <v>19</v>
      </c>
      <c r="N48" s="95" t="s">
        <v>62</v>
      </c>
      <c r="O48" s="95"/>
      <c r="P48" s="96"/>
      <c r="Q48" s="96"/>
      <c r="R48" s="97"/>
      <c r="S48" s="97"/>
      <c r="T48" s="97"/>
      <c r="U48" s="97"/>
      <c r="V48" s="96"/>
      <c r="W48" s="88"/>
      <c r="X48" s="94"/>
      <c r="Y48" s="100"/>
    </row>
  </sheetData>
  <mergeCells count="76">
    <mergeCell ref="B45:F45"/>
    <mergeCell ref="G45:K45"/>
    <mergeCell ref="B46:F46"/>
    <mergeCell ref="G46:K46"/>
    <mergeCell ref="B48:F48"/>
    <mergeCell ref="G48:K48"/>
    <mergeCell ref="B21:B22"/>
    <mergeCell ref="X9:Y9"/>
    <mergeCell ref="B30:B31"/>
    <mergeCell ref="C30:F30"/>
    <mergeCell ref="C31:F31"/>
    <mergeCell ref="C17:F17"/>
    <mergeCell ref="B10:F10"/>
    <mergeCell ref="U17:V17"/>
    <mergeCell ref="B27:AC27"/>
    <mergeCell ref="A3:AD3"/>
    <mergeCell ref="AA1:AD1"/>
    <mergeCell ref="B11:Y12"/>
    <mergeCell ref="M10:Q10"/>
    <mergeCell ref="G7:J7"/>
    <mergeCell ref="X8:Y8"/>
    <mergeCell ref="B6:K6"/>
    <mergeCell ref="M6:V6"/>
    <mergeCell ref="G34:I34"/>
    <mergeCell ref="X6:Y6"/>
    <mergeCell ref="AB10:AC10"/>
    <mergeCell ref="AA6:AC6"/>
    <mergeCell ref="AB7:AC9"/>
    <mergeCell ref="R7:U7"/>
    <mergeCell ref="X7:Y7"/>
    <mergeCell ref="G10:J10"/>
    <mergeCell ref="R10:U10"/>
    <mergeCell ref="X10:Y10"/>
    <mergeCell ref="G9:J9"/>
    <mergeCell ref="R9:U9"/>
    <mergeCell ref="G8:J8"/>
    <mergeCell ref="R8:U8"/>
    <mergeCell ref="R30:S30"/>
    <mergeCell ref="R31:S31"/>
    <mergeCell ref="B42:F42"/>
    <mergeCell ref="G42:K42"/>
    <mergeCell ref="B14:F14"/>
    <mergeCell ref="G14:K14"/>
    <mergeCell ref="C18:F18"/>
    <mergeCell ref="C19:F19"/>
    <mergeCell ref="C20:F20"/>
    <mergeCell ref="C21:F21"/>
    <mergeCell ref="C26:F26"/>
    <mergeCell ref="B34:F34"/>
    <mergeCell ref="C23:F23"/>
    <mergeCell ref="C24:F24"/>
    <mergeCell ref="C25:F25"/>
    <mergeCell ref="C22:F22"/>
    <mergeCell ref="B23:B24"/>
    <mergeCell ref="H40:P40"/>
    <mergeCell ref="V40:AA40"/>
    <mergeCell ref="R40:U40"/>
    <mergeCell ref="U18:V18"/>
    <mergeCell ref="U19:V19"/>
    <mergeCell ref="U25:V25"/>
    <mergeCell ref="U26:V26"/>
    <mergeCell ref="B38:AC39"/>
    <mergeCell ref="U20:V20"/>
    <mergeCell ref="U21:V21"/>
    <mergeCell ref="U22:V22"/>
    <mergeCell ref="U23:V23"/>
    <mergeCell ref="U24:V24"/>
    <mergeCell ref="B17:B18"/>
    <mergeCell ref="B19:B20"/>
    <mergeCell ref="B40:F40"/>
    <mergeCell ref="B25:B26"/>
    <mergeCell ref="B37:F37"/>
    <mergeCell ref="G37:I37"/>
    <mergeCell ref="K37:P37"/>
    <mergeCell ref="R37:U37"/>
    <mergeCell ref="V37:Y37"/>
  </mergeCells>
  <phoneticPr fontId="1"/>
  <dataValidations count="2">
    <dataValidation imeMode="off" allowBlank="1" showInputMessage="1" showErrorMessage="1" sqref="G14 E35 M10 L45:P46 V34:V35 K35:P35 G34:G35 K7:L10 G16 K16:P16 E16 R34:R35 M34:P34 B10 V7:V10 J34 L5:L6 E7:E9 Q14 U14 L14:O14 G7:G10 R7:R10 L42:N42 M43:N43 M15:P15 V15:V16 V42:V46 M5:P5 R42:R46 B14:B15 E5:K5 AH11:AH13 G42:G46 O42:P43 R15:R26 G37 E44 K44:P44 L48:P48 V48 G48 R48 R32 O30:O31" xr:uid="{00000000-0002-0000-0000-000000000000}"/>
    <dataValidation type="list" allowBlank="1" showInputMessage="1" showErrorMessage="1" sqref="G40:G41 G37" xr:uid="{00000000-0002-0000-0000-000001000000}">
      <formula1>"○"</formula1>
    </dataValidation>
  </dataValidations>
  <printOptions horizontalCentered="1"/>
  <pageMargins left="0.51181102362204722" right="0.35" top="0.55118110236220474" bottom="0.35433070866141736" header="0.31496062992125984" footer="0.31496062992125984"/>
  <pageSetup paperSize="9" scale="84" fitToHeight="0" orientation="portrait" r:id="rId1"/>
  <ignoredErrors>
    <ignoredError sqref="G14" unlockedFormula="1"/>
  </ignoredError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AL44"/>
  <sheetViews>
    <sheetView showGridLines="0" showZeros="0" view="pageBreakPreview" topLeftCell="A10" zoomScaleNormal="100" zoomScaleSheetLayoutView="100" workbookViewId="0">
      <selection activeCell="B11" sqref="B11:Y12"/>
    </sheetView>
  </sheetViews>
  <sheetFormatPr defaultColWidth="8.77734375" defaultRowHeight="17.25" customHeight="1"/>
  <cols>
    <col min="1" max="23" width="4.109375" style="9" customWidth="1"/>
    <col min="24" max="25" width="5" style="9" customWidth="1"/>
    <col min="26" max="30" width="4.109375" style="9" customWidth="1"/>
    <col min="31" max="31" width="12.109375" style="9" customWidth="1"/>
    <col min="32" max="32" width="12.109375" style="9" hidden="1" customWidth="1"/>
    <col min="33" max="33" width="4" style="9" customWidth="1"/>
    <col min="34" max="34" width="27.44140625" style="9" customWidth="1"/>
    <col min="35" max="16384" width="8.77734375" style="9"/>
  </cols>
  <sheetData>
    <row r="1" spans="1:38" ht="17.25" customHeight="1">
      <c r="A1" s="61" t="s">
        <v>77</v>
      </c>
      <c r="B1" s="4"/>
      <c r="C1" s="4"/>
      <c r="D1" s="4"/>
      <c r="E1" s="4"/>
      <c r="F1" s="4"/>
      <c r="G1" s="4"/>
      <c r="H1" s="4"/>
      <c r="I1" s="4"/>
      <c r="J1" s="4"/>
      <c r="K1" s="4"/>
      <c r="L1" s="4"/>
      <c r="M1" s="4"/>
      <c r="N1" s="4"/>
      <c r="O1" s="4"/>
      <c r="P1" s="4"/>
      <c r="Q1" s="4"/>
      <c r="R1" s="4"/>
      <c r="S1" s="4"/>
      <c r="T1" s="4"/>
      <c r="U1" s="4"/>
      <c r="V1" s="4"/>
      <c r="W1" s="4"/>
      <c r="X1" s="4"/>
      <c r="Y1" s="4"/>
      <c r="Z1" s="4"/>
      <c r="AA1" s="171" t="s">
        <v>32</v>
      </c>
      <c r="AB1" s="172"/>
      <c r="AC1" s="172"/>
      <c r="AD1" s="173"/>
    </row>
    <row r="2" spans="1:38" ht="8.25" customHeight="1">
      <c r="A2" s="4"/>
      <c r="B2" s="4"/>
      <c r="C2" s="4"/>
      <c r="D2" s="4"/>
      <c r="E2" s="4"/>
      <c r="F2" s="4"/>
      <c r="G2" s="4"/>
      <c r="H2" s="4"/>
      <c r="I2" s="4"/>
      <c r="J2" s="4"/>
      <c r="K2" s="4"/>
      <c r="L2" s="4"/>
      <c r="M2" s="4"/>
      <c r="N2" s="4"/>
      <c r="O2" s="4"/>
      <c r="P2" s="4"/>
      <c r="Q2" s="4"/>
      <c r="R2" s="4"/>
      <c r="S2" s="4"/>
      <c r="T2" s="4"/>
      <c r="U2" s="4"/>
      <c r="V2" s="4"/>
      <c r="W2" s="4"/>
      <c r="X2" s="4"/>
      <c r="Y2" s="4"/>
      <c r="Z2" s="4"/>
      <c r="AA2" s="4"/>
      <c r="AB2" s="4"/>
      <c r="AC2" s="4"/>
    </row>
    <row r="3" spans="1:38" ht="17.25" customHeight="1">
      <c r="A3" s="158" t="s">
        <v>83</v>
      </c>
      <c r="B3" s="158"/>
      <c r="C3" s="158"/>
      <c r="D3" s="158"/>
      <c r="E3" s="158"/>
      <c r="F3" s="158"/>
      <c r="G3" s="158"/>
      <c r="H3" s="158"/>
      <c r="I3" s="158"/>
      <c r="J3" s="158"/>
      <c r="K3" s="158"/>
      <c r="L3" s="158"/>
      <c r="M3" s="158"/>
      <c r="N3" s="158"/>
      <c r="O3" s="158"/>
      <c r="P3" s="158"/>
      <c r="Q3" s="158"/>
      <c r="R3" s="158"/>
      <c r="S3" s="158"/>
      <c r="T3" s="158"/>
      <c r="U3" s="158"/>
      <c r="V3" s="158"/>
      <c r="W3" s="158"/>
      <c r="X3" s="158"/>
      <c r="Y3" s="158"/>
      <c r="Z3" s="158"/>
      <c r="AA3" s="158"/>
      <c r="AB3" s="158"/>
      <c r="AC3" s="158"/>
      <c r="AD3" s="158"/>
    </row>
    <row r="4" spans="1:38" ht="8.25" customHeight="1">
      <c r="A4" s="10"/>
      <c r="B4" s="10"/>
      <c r="C4" s="10"/>
      <c r="D4" s="10"/>
      <c r="E4" s="10"/>
      <c r="F4" s="10"/>
      <c r="G4" s="10"/>
      <c r="H4" s="10"/>
      <c r="I4" s="10"/>
      <c r="J4" s="10"/>
      <c r="K4" s="10"/>
      <c r="L4" s="10"/>
      <c r="M4" s="10"/>
      <c r="N4" s="10"/>
      <c r="O4" s="10"/>
      <c r="P4" s="10"/>
      <c r="Q4" s="10"/>
      <c r="R4" s="10"/>
      <c r="S4" s="10"/>
      <c r="T4" s="10"/>
      <c r="U4" s="10"/>
      <c r="V4" s="10"/>
      <c r="W4" s="10"/>
      <c r="X4" s="10"/>
      <c r="Y4" s="10"/>
      <c r="Z4" s="10"/>
      <c r="AA4" s="10"/>
      <c r="AB4" s="10"/>
      <c r="AC4" s="10"/>
    </row>
    <row r="5" spans="1:38" ht="17.25" customHeight="1">
      <c r="A5" s="4"/>
      <c r="B5" s="71" t="s">
        <v>48</v>
      </c>
      <c r="C5" s="4"/>
      <c r="D5" s="4"/>
      <c r="E5" s="11"/>
      <c r="F5" s="11"/>
      <c r="G5" s="11"/>
      <c r="H5" s="11"/>
      <c r="I5" s="11"/>
      <c r="J5" s="11"/>
      <c r="K5" s="11"/>
      <c r="L5" s="11"/>
      <c r="M5" s="11"/>
      <c r="N5" s="11"/>
      <c r="O5" s="11"/>
      <c r="P5" s="11"/>
      <c r="Q5" s="12"/>
      <c r="R5" s="12"/>
      <c r="S5" s="4"/>
      <c r="T5" s="13"/>
      <c r="U5" s="13"/>
      <c r="V5" s="10"/>
      <c r="W5" s="14"/>
      <c r="X5" s="14"/>
      <c r="Y5" s="14"/>
      <c r="Z5" s="14"/>
      <c r="AA5" s="15"/>
      <c r="AB5" s="15"/>
      <c r="AC5" s="4"/>
    </row>
    <row r="6" spans="1:38" ht="29.25" customHeight="1">
      <c r="A6" s="4"/>
      <c r="B6" s="163" t="s">
        <v>25</v>
      </c>
      <c r="C6" s="163"/>
      <c r="D6" s="163"/>
      <c r="E6" s="163"/>
      <c r="F6" s="163"/>
      <c r="G6" s="163"/>
      <c r="H6" s="163"/>
      <c r="I6" s="163"/>
      <c r="J6" s="163"/>
      <c r="K6" s="163"/>
      <c r="L6" s="11"/>
      <c r="M6" s="163" t="s">
        <v>66</v>
      </c>
      <c r="N6" s="163"/>
      <c r="O6" s="163"/>
      <c r="P6" s="163"/>
      <c r="Q6" s="163"/>
      <c r="R6" s="163"/>
      <c r="S6" s="163"/>
      <c r="T6" s="163"/>
      <c r="U6" s="163"/>
      <c r="V6" s="163"/>
      <c r="W6" s="14"/>
      <c r="X6" s="149" t="s">
        <v>4</v>
      </c>
      <c r="Y6" s="149"/>
      <c r="Z6" s="14"/>
      <c r="AA6" s="149" t="s">
        <v>5</v>
      </c>
      <c r="AB6" s="149"/>
      <c r="AC6" s="149"/>
    </row>
    <row r="7" spans="1:38" ht="20.25" customHeight="1">
      <c r="A7" s="4"/>
      <c r="B7" s="16" t="s">
        <v>3</v>
      </c>
      <c r="C7" s="103">
        <v>1</v>
      </c>
      <c r="D7" s="17" t="s">
        <v>2</v>
      </c>
      <c r="E7" s="104">
        <v>6</v>
      </c>
      <c r="F7" s="18" t="s">
        <v>0</v>
      </c>
      <c r="G7" s="152">
        <v>1450000</v>
      </c>
      <c r="H7" s="152"/>
      <c r="I7" s="152"/>
      <c r="J7" s="152"/>
      <c r="K7" s="19" t="s">
        <v>1</v>
      </c>
      <c r="L7" s="20"/>
      <c r="M7" s="16" t="s">
        <v>3</v>
      </c>
      <c r="N7" s="104">
        <v>3</v>
      </c>
      <c r="O7" s="17" t="s">
        <v>2</v>
      </c>
      <c r="P7" s="104">
        <v>6</v>
      </c>
      <c r="Q7" s="18" t="s">
        <v>0</v>
      </c>
      <c r="R7" s="157">
        <v>500580</v>
      </c>
      <c r="S7" s="157"/>
      <c r="T7" s="157"/>
      <c r="U7" s="157"/>
      <c r="V7" s="19" t="s">
        <v>1</v>
      </c>
      <c r="W7" s="21"/>
      <c r="X7" s="153">
        <f>IFERROR(TRUNC((G7-R7)/G7,3),"")</f>
        <v>0.65400000000000003</v>
      </c>
      <c r="Y7" s="153"/>
      <c r="Z7" s="21"/>
      <c r="AA7" s="22" t="str">
        <f>IF(X7="","",IF(X7&gt;=0.5,"○",""))</f>
        <v>○</v>
      </c>
      <c r="AB7" s="151" t="s">
        <v>13</v>
      </c>
      <c r="AC7" s="151"/>
    </row>
    <row r="8" spans="1:38" ht="20.25" customHeight="1" thickBot="1">
      <c r="A8" s="4"/>
      <c r="B8" s="16" t="s">
        <v>3</v>
      </c>
      <c r="C8" s="103">
        <v>1</v>
      </c>
      <c r="D8" s="17" t="s">
        <v>2</v>
      </c>
      <c r="E8" s="104">
        <v>7</v>
      </c>
      <c r="F8" s="18" t="s">
        <v>0</v>
      </c>
      <c r="G8" s="152">
        <v>550000</v>
      </c>
      <c r="H8" s="152"/>
      <c r="I8" s="152"/>
      <c r="J8" s="152"/>
      <c r="K8" s="19" t="s">
        <v>1</v>
      </c>
      <c r="L8" s="20"/>
      <c r="M8" s="16" t="s">
        <v>3</v>
      </c>
      <c r="N8" s="104">
        <v>3</v>
      </c>
      <c r="O8" s="17" t="s">
        <v>2</v>
      </c>
      <c r="P8" s="104">
        <v>7</v>
      </c>
      <c r="Q8" s="18" t="s">
        <v>0</v>
      </c>
      <c r="R8" s="152">
        <v>200000</v>
      </c>
      <c r="S8" s="152"/>
      <c r="T8" s="152"/>
      <c r="U8" s="152"/>
      <c r="V8" s="19" t="s">
        <v>1</v>
      </c>
      <c r="W8" s="21"/>
      <c r="X8" s="153">
        <f t="shared" ref="X8:X10" si="0">IFERROR(TRUNC((G8-R8)/G8,3),"")</f>
        <v>0.63600000000000001</v>
      </c>
      <c r="Y8" s="153"/>
      <c r="Z8" s="21"/>
      <c r="AA8" s="77" t="str">
        <f t="shared" ref="AA8" si="1">IF(X8="","",IF(X8&gt;=0.5,"○",""))</f>
        <v>○</v>
      </c>
      <c r="AB8" s="151"/>
      <c r="AC8" s="151"/>
      <c r="AG8" s="9" t="s">
        <v>44</v>
      </c>
    </row>
    <row r="9" spans="1:38" ht="20.25" customHeight="1" thickTop="1" thickBot="1">
      <c r="A9" s="4"/>
      <c r="B9" s="16" t="s">
        <v>3</v>
      </c>
      <c r="C9" s="103">
        <v>1</v>
      </c>
      <c r="D9" s="17" t="s">
        <v>2</v>
      </c>
      <c r="E9" s="104">
        <v>8</v>
      </c>
      <c r="F9" s="18" t="s">
        <v>0</v>
      </c>
      <c r="G9" s="157">
        <v>405000</v>
      </c>
      <c r="H9" s="157"/>
      <c r="I9" s="157"/>
      <c r="J9" s="157"/>
      <c r="K9" s="19" t="s">
        <v>1</v>
      </c>
      <c r="L9" s="20"/>
      <c r="M9" s="16" t="s">
        <v>3</v>
      </c>
      <c r="N9" s="104">
        <v>3</v>
      </c>
      <c r="O9" s="17" t="s">
        <v>2</v>
      </c>
      <c r="P9" s="104">
        <v>8</v>
      </c>
      <c r="Q9" s="18" t="s">
        <v>0</v>
      </c>
      <c r="R9" s="157">
        <v>290000</v>
      </c>
      <c r="S9" s="157"/>
      <c r="T9" s="157"/>
      <c r="U9" s="157"/>
      <c r="V9" s="19" t="s">
        <v>1</v>
      </c>
      <c r="W9" s="4"/>
      <c r="X9" s="153">
        <f t="shared" si="0"/>
        <v>0.28299999999999997</v>
      </c>
      <c r="Y9" s="153"/>
      <c r="Z9" s="21"/>
      <c r="AA9" s="77" t="str">
        <f>IF(X9="","",IF(X9&gt;=0.5,"○",""))</f>
        <v/>
      </c>
      <c r="AB9" s="151"/>
      <c r="AC9" s="151"/>
      <c r="AG9" s="23" t="s">
        <v>21</v>
      </c>
      <c r="AH9" s="24"/>
      <c r="AI9" s="24"/>
      <c r="AJ9" s="24"/>
      <c r="AK9" s="24"/>
      <c r="AL9" s="25"/>
    </row>
    <row r="10" spans="1:38" ht="20.25" customHeight="1" thickBot="1">
      <c r="A10" s="4"/>
      <c r="B10" s="161" t="s">
        <v>26</v>
      </c>
      <c r="C10" s="161"/>
      <c r="D10" s="161"/>
      <c r="E10" s="161"/>
      <c r="F10" s="162"/>
      <c r="G10" s="154">
        <f>SUM(G7:G9)</f>
        <v>2405000</v>
      </c>
      <c r="H10" s="155"/>
      <c r="I10" s="155"/>
      <c r="J10" s="156"/>
      <c r="K10" s="26" t="s">
        <v>1</v>
      </c>
      <c r="L10" s="20"/>
      <c r="M10" s="161" t="s">
        <v>15</v>
      </c>
      <c r="N10" s="161"/>
      <c r="O10" s="161"/>
      <c r="P10" s="161"/>
      <c r="Q10" s="162"/>
      <c r="R10" s="154">
        <f>SUM(R7:U9)</f>
        <v>990580</v>
      </c>
      <c r="S10" s="155"/>
      <c r="T10" s="155"/>
      <c r="U10" s="156"/>
      <c r="V10" s="26" t="s">
        <v>1</v>
      </c>
      <c r="W10" s="4"/>
      <c r="X10" s="153">
        <f t="shared" si="0"/>
        <v>0.58799999999999997</v>
      </c>
      <c r="Y10" s="153"/>
      <c r="Z10" s="21"/>
      <c r="AA10" s="77" t="str">
        <f>IF(X10="","",IF(X10&gt;=0.3,"○",""))</f>
        <v>○</v>
      </c>
      <c r="AB10" s="150" t="s">
        <v>14</v>
      </c>
      <c r="AC10" s="150"/>
      <c r="AG10" s="27" t="s">
        <v>20</v>
      </c>
      <c r="AH10" s="4"/>
      <c r="AI10" s="4"/>
      <c r="AJ10" s="4"/>
      <c r="AK10" s="4"/>
      <c r="AL10" s="28"/>
    </row>
    <row r="11" spans="1:38" ht="24" customHeight="1" thickBot="1">
      <c r="A11" s="4"/>
      <c r="B11" s="160" t="s">
        <v>71</v>
      </c>
      <c r="C11" s="160"/>
      <c r="D11" s="160"/>
      <c r="E11" s="160"/>
      <c r="F11" s="160"/>
      <c r="G11" s="160"/>
      <c r="H11" s="160"/>
      <c r="I11" s="160"/>
      <c r="J11" s="160"/>
      <c r="K11" s="160"/>
      <c r="L11" s="160"/>
      <c r="M11" s="160"/>
      <c r="N11" s="160"/>
      <c r="O11" s="160"/>
      <c r="P11" s="160"/>
      <c r="Q11" s="160"/>
      <c r="R11" s="160"/>
      <c r="S11" s="160"/>
      <c r="T11" s="160"/>
      <c r="U11" s="160"/>
      <c r="V11" s="160"/>
      <c r="W11" s="160"/>
      <c r="X11" s="160"/>
      <c r="Y11" s="160"/>
      <c r="Z11" s="21"/>
      <c r="AA11" s="53" t="s">
        <v>17</v>
      </c>
      <c r="AB11" s="53"/>
      <c r="AC11" s="53"/>
      <c r="AG11" s="27"/>
      <c r="AH11" s="32">
        <f>G10-R10</f>
        <v>1414420</v>
      </c>
      <c r="AI11" s="33" t="s">
        <v>1</v>
      </c>
      <c r="AJ11" s="33"/>
      <c r="AK11" s="33"/>
      <c r="AL11" s="28"/>
    </row>
    <row r="12" spans="1:38" ht="17.25" customHeight="1">
      <c r="A12" s="4"/>
      <c r="B12" s="160"/>
      <c r="C12" s="160"/>
      <c r="D12" s="160"/>
      <c r="E12" s="160"/>
      <c r="F12" s="160"/>
      <c r="G12" s="160"/>
      <c r="H12" s="160"/>
      <c r="I12" s="160"/>
      <c r="J12" s="160"/>
      <c r="K12" s="160"/>
      <c r="L12" s="160"/>
      <c r="M12" s="160"/>
      <c r="N12" s="160"/>
      <c r="O12" s="160"/>
      <c r="P12" s="160"/>
      <c r="Q12" s="160"/>
      <c r="R12" s="160"/>
      <c r="S12" s="160"/>
      <c r="T12" s="160"/>
      <c r="U12" s="160"/>
      <c r="V12" s="160"/>
      <c r="W12" s="160"/>
      <c r="X12" s="160"/>
      <c r="Y12" s="160"/>
      <c r="Z12" s="21"/>
      <c r="AA12" s="48"/>
      <c r="AB12" s="48"/>
      <c r="AC12" s="48"/>
      <c r="AG12" s="27"/>
      <c r="AH12" s="33"/>
      <c r="AI12" s="33"/>
      <c r="AJ12" s="33"/>
      <c r="AK12" s="33"/>
      <c r="AL12" s="28"/>
    </row>
    <row r="13" spans="1:38" ht="9.75" customHeight="1" thickBot="1">
      <c r="A13" s="4"/>
      <c r="B13" s="80"/>
      <c r="C13" s="80"/>
      <c r="D13" s="80"/>
      <c r="E13" s="80"/>
      <c r="F13" s="80"/>
      <c r="G13" s="80"/>
      <c r="H13" s="80"/>
      <c r="I13" s="80"/>
      <c r="J13" s="80"/>
      <c r="K13" s="80"/>
      <c r="L13" s="80"/>
      <c r="M13" s="80"/>
      <c r="N13" s="80"/>
      <c r="O13" s="80"/>
      <c r="P13" s="80"/>
      <c r="Q13" s="80"/>
      <c r="R13" s="80"/>
      <c r="S13" s="80"/>
      <c r="T13" s="80"/>
      <c r="U13" s="80"/>
      <c r="V13" s="80"/>
      <c r="W13" s="80"/>
      <c r="X13" s="80"/>
      <c r="Y13" s="80"/>
      <c r="Z13" s="79"/>
      <c r="AA13" s="48"/>
      <c r="AB13" s="48"/>
      <c r="AC13" s="48"/>
      <c r="AG13" s="27"/>
      <c r="AH13" s="33"/>
      <c r="AI13" s="33"/>
      <c r="AJ13" s="33"/>
      <c r="AK13" s="33"/>
      <c r="AL13" s="28"/>
    </row>
    <row r="14" spans="1:38" ht="21.75" customHeight="1" thickBot="1">
      <c r="A14" s="4"/>
      <c r="B14" s="138" t="s">
        <v>24</v>
      </c>
      <c r="C14" s="138"/>
      <c r="D14" s="138"/>
      <c r="E14" s="138"/>
      <c r="F14" s="139"/>
      <c r="G14" s="174">
        <f>MAX(ROUNDDOWN(G10-R10,-3),0)</f>
        <v>1414000</v>
      </c>
      <c r="H14" s="175"/>
      <c r="I14" s="175"/>
      <c r="J14" s="175"/>
      <c r="K14" s="176"/>
      <c r="L14" s="31" t="s">
        <v>1</v>
      </c>
      <c r="M14" s="31" t="s">
        <v>27</v>
      </c>
      <c r="N14" s="31"/>
      <c r="O14" s="29"/>
      <c r="P14" s="29"/>
      <c r="Q14" s="30"/>
      <c r="R14" s="30"/>
      <c r="S14" s="30"/>
      <c r="T14" s="30"/>
      <c r="U14" s="29"/>
      <c r="V14" s="4"/>
      <c r="W14" s="21"/>
      <c r="Y14" s="21"/>
      <c r="Z14" s="21"/>
      <c r="AA14" s="34"/>
      <c r="AB14" s="4"/>
      <c r="AC14" s="4"/>
      <c r="AG14" s="35" t="s">
        <v>22</v>
      </c>
      <c r="AH14" s="36"/>
      <c r="AI14" s="36"/>
      <c r="AJ14" s="36"/>
      <c r="AK14" s="36"/>
      <c r="AL14" s="37"/>
    </row>
    <row r="15" spans="1:38" ht="12.75" customHeight="1">
      <c r="A15" s="4"/>
      <c r="B15" s="29"/>
      <c r="C15" s="29"/>
      <c r="D15" s="29"/>
      <c r="E15" s="29"/>
      <c r="F15" s="29"/>
      <c r="G15" s="38" t="s">
        <v>18</v>
      </c>
      <c r="H15" s="31"/>
      <c r="I15" s="31"/>
      <c r="J15" s="31"/>
      <c r="K15" s="31"/>
      <c r="L15" s="31"/>
      <c r="M15" s="31"/>
      <c r="N15" s="31"/>
      <c r="O15" s="31"/>
      <c r="P15" s="29"/>
      <c r="Q15" s="29"/>
      <c r="R15" s="30"/>
      <c r="S15" s="30"/>
      <c r="T15" s="30"/>
      <c r="U15" s="30"/>
      <c r="V15" s="29"/>
      <c r="W15" s="4"/>
      <c r="X15" s="21"/>
      <c r="Y15" s="21"/>
      <c r="Z15" s="21"/>
      <c r="AA15" s="34"/>
      <c r="AB15" s="4"/>
      <c r="AC15" s="4"/>
    </row>
    <row r="16" spans="1:38" ht="12.75" customHeight="1">
      <c r="A16" s="4"/>
      <c r="B16" s="29"/>
      <c r="C16" s="29"/>
      <c r="D16" s="29"/>
      <c r="E16" s="29"/>
      <c r="F16" s="29"/>
      <c r="G16" s="38"/>
      <c r="H16" s="31"/>
      <c r="I16" s="31"/>
      <c r="J16" s="31"/>
      <c r="K16" s="31"/>
      <c r="L16" s="31"/>
      <c r="M16" s="31"/>
      <c r="N16" s="31"/>
      <c r="O16" s="31"/>
      <c r="P16" s="29"/>
      <c r="Q16" s="29"/>
      <c r="R16" s="30"/>
      <c r="S16" s="30"/>
      <c r="T16" s="30"/>
      <c r="U16" s="30"/>
      <c r="V16" s="29"/>
      <c r="W16" s="4"/>
      <c r="X16" s="64"/>
      <c r="Y16" s="64"/>
      <c r="Z16" s="64"/>
      <c r="AA16" s="34"/>
      <c r="AB16" s="4"/>
      <c r="AC16" s="4"/>
    </row>
    <row r="17" spans="1:30" ht="18" customHeight="1">
      <c r="A17" s="4"/>
      <c r="B17" s="72" t="s">
        <v>51</v>
      </c>
      <c r="C17" s="39"/>
      <c r="D17" s="39"/>
      <c r="E17" s="40"/>
      <c r="F17" s="40"/>
      <c r="G17" s="30"/>
      <c r="H17" s="30"/>
      <c r="I17" s="30"/>
      <c r="J17" s="30"/>
      <c r="K17" s="75"/>
      <c r="L17" s="75"/>
      <c r="M17" s="75"/>
      <c r="N17" s="75"/>
      <c r="O17" s="31"/>
      <c r="P17" s="75"/>
      <c r="Q17" s="75"/>
      <c r="R17" s="30"/>
      <c r="S17" s="30"/>
      <c r="T17" s="30"/>
      <c r="U17" s="41"/>
      <c r="V17" s="40"/>
      <c r="W17" s="39"/>
      <c r="X17" s="42"/>
      <c r="Y17" s="42"/>
      <c r="Z17" s="42"/>
      <c r="AA17" s="43"/>
      <c r="AB17" s="39"/>
      <c r="AC17" s="39"/>
    </row>
    <row r="18" spans="1:30" ht="17.25" customHeight="1">
      <c r="A18" s="4"/>
      <c r="B18" s="130">
        <v>1</v>
      </c>
      <c r="C18" s="143" t="s">
        <v>9</v>
      </c>
      <c r="D18" s="143"/>
      <c r="E18" s="143"/>
      <c r="F18" s="164"/>
      <c r="G18" s="107" t="s">
        <v>88</v>
      </c>
      <c r="H18" s="108"/>
      <c r="I18" s="108"/>
      <c r="J18" s="108"/>
      <c r="K18" s="108"/>
      <c r="L18" s="108"/>
      <c r="M18" s="108"/>
      <c r="N18" s="108"/>
      <c r="O18" s="108"/>
      <c r="P18" s="108"/>
      <c r="Q18" s="45"/>
      <c r="R18" s="46"/>
      <c r="S18" s="46"/>
      <c r="T18" s="18"/>
      <c r="U18" s="127" t="s">
        <v>7</v>
      </c>
      <c r="V18" s="128"/>
      <c r="W18" s="109" t="s">
        <v>91</v>
      </c>
      <c r="X18" s="46"/>
      <c r="Y18" s="46"/>
      <c r="Z18" s="46"/>
      <c r="AA18" s="46"/>
      <c r="AB18" s="46"/>
      <c r="AC18" s="18"/>
    </row>
    <row r="19" spans="1:30" ht="17.25" customHeight="1">
      <c r="A19" s="4"/>
      <c r="B19" s="131"/>
      <c r="C19" s="143" t="s">
        <v>8</v>
      </c>
      <c r="D19" s="143"/>
      <c r="E19" s="143"/>
      <c r="F19" s="143"/>
      <c r="G19" s="107" t="s">
        <v>86</v>
      </c>
      <c r="H19" s="108"/>
      <c r="I19" s="108"/>
      <c r="J19" s="108"/>
      <c r="K19" s="108"/>
      <c r="L19" s="108"/>
      <c r="M19" s="108"/>
      <c r="N19" s="108"/>
      <c r="O19" s="108"/>
      <c r="P19" s="108"/>
      <c r="Q19" s="45"/>
      <c r="R19" s="46"/>
      <c r="S19" s="46"/>
      <c r="T19" s="18"/>
      <c r="U19" s="127" t="s">
        <v>10</v>
      </c>
      <c r="V19" s="128"/>
      <c r="W19" s="109" t="s">
        <v>87</v>
      </c>
      <c r="X19" s="46"/>
      <c r="Y19" s="46"/>
      <c r="Z19" s="46"/>
      <c r="AA19" s="46"/>
      <c r="AB19" s="46"/>
      <c r="AC19" s="18"/>
    </row>
    <row r="20" spans="1:30" ht="12.75" customHeight="1">
      <c r="A20" s="4"/>
      <c r="B20" s="74"/>
      <c r="C20" s="74"/>
      <c r="D20" s="74"/>
      <c r="E20" s="74"/>
      <c r="F20" s="74"/>
      <c r="G20" s="55"/>
      <c r="H20" s="55"/>
      <c r="I20" s="55"/>
      <c r="J20" s="55"/>
      <c r="K20" s="55"/>
      <c r="L20" s="55"/>
      <c r="M20" s="55"/>
      <c r="N20" s="55"/>
      <c r="O20" s="55"/>
      <c r="P20" s="55"/>
      <c r="Q20" s="55"/>
      <c r="R20" s="31"/>
      <c r="S20" s="31"/>
      <c r="T20" s="31"/>
      <c r="U20" s="75"/>
      <c r="V20" s="75"/>
      <c r="W20" s="31"/>
      <c r="X20" s="31"/>
      <c r="Y20" s="31"/>
      <c r="Z20" s="31"/>
      <c r="AA20" s="31"/>
      <c r="AB20" s="31"/>
      <c r="AC20" s="31"/>
    </row>
    <row r="21" spans="1:30" ht="17.25" customHeight="1" thickBot="1">
      <c r="A21" s="4"/>
      <c r="B21" s="71" t="s">
        <v>52</v>
      </c>
      <c r="C21" s="4"/>
      <c r="D21" s="4"/>
      <c r="E21" s="75"/>
      <c r="F21" s="75"/>
      <c r="G21" s="30"/>
      <c r="H21" s="30"/>
      <c r="I21" s="30"/>
      <c r="J21" s="30"/>
      <c r="K21" s="75"/>
      <c r="L21" s="75"/>
      <c r="M21" s="75"/>
      <c r="N21" s="75"/>
      <c r="O21" s="31"/>
      <c r="P21" s="75"/>
      <c r="Q21" s="75"/>
      <c r="R21" s="30"/>
      <c r="S21" s="30"/>
      <c r="T21" s="30"/>
      <c r="U21" s="30"/>
      <c r="V21" s="75"/>
      <c r="W21" s="4"/>
      <c r="X21" s="66"/>
      <c r="Y21" s="66"/>
      <c r="Z21" s="66"/>
      <c r="AA21" s="74"/>
      <c r="AB21" s="4"/>
      <c r="AC21" s="4"/>
    </row>
    <row r="22" spans="1:30" s="4" customFormat="1" ht="17.25" customHeight="1" thickBot="1">
      <c r="B22" s="144" t="s">
        <v>42</v>
      </c>
      <c r="C22" s="145"/>
      <c r="D22" s="145"/>
      <c r="E22" s="145"/>
      <c r="F22" s="145"/>
      <c r="G22" s="177">
        <v>15</v>
      </c>
      <c r="H22" s="178"/>
      <c r="I22" s="179"/>
      <c r="J22" s="31" t="s">
        <v>33</v>
      </c>
      <c r="K22" s="75"/>
      <c r="L22" s="75"/>
      <c r="M22" s="75"/>
      <c r="N22" s="75"/>
      <c r="O22" s="31"/>
      <c r="P22" s="75"/>
      <c r="Q22" s="75"/>
      <c r="R22" s="30"/>
      <c r="S22" s="30"/>
      <c r="T22" s="30"/>
      <c r="U22" s="30"/>
      <c r="V22" s="75"/>
      <c r="X22" s="66"/>
      <c r="Y22" s="66"/>
      <c r="Z22" s="66"/>
      <c r="AA22" s="74"/>
    </row>
    <row r="23" spans="1:30" ht="17.25" customHeight="1">
      <c r="A23" s="4"/>
      <c r="B23" s="56" t="s">
        <v>79</v>
      </c>
      <c r="C23" s="4"/>
      <c r="D23" s="4"/>
      <c r="E23" s="75"/>
      <c r="F23" s="75"/>
      <c r="G23" s="30"/>
      <c r="H23" s="30"/>
      <c r="I23" s="30"/>
      <c r="J23" s="30"/>
      <c r="K23" s="75"/>
      <c r="L23" s="75"/>
      <c r="M23" s="75"/>
      <c r="N23" s="75"/>
      <c r="O23" s="31"/>
      <c r="P23" s="75"/>
      <c r="Q23" s="75"/>
      <c r="R23" s="30"/>
      <c r="S23" s="30"/>
      <c r="T23" s="30"/>
      <c r="U23" s="30"/>
      <c r="V23" s="75"/>
      <c r="W23" s="4"/>
      <c r="X23" s="66"/>
      <c r="Y23" s="66"/>
      <c r="Z23" s="66"/>
      <c r="AA23" s="74"/>
      <c r="AB23" s="4"/>
      <c r="AC23" s="4"/>
    </row>
    <row r="24" spans="1:30" s="4" customFormat="1" ht="10.5" customHeight="1">
      <c r="C24" s="55"/>
      <c r="D24" s="55"/>
      <c r="E24" s="55"/>
      <c r="F24" s="55"/>
      <c r="G24" s="55"/>
      <c r="H24" s="55"/>
      <c r="I24" s="55"/>
      <c r="J24" s="55"/>
      <c r="K24" s="55"/>
      <c r="L24" s="55"/>
      <c r="M24" s="55"/>
      <c r="N24" s="55"/>
      <c r="O24" s="55"/>
      <c r="P24" s="55"/>
      <c r="Q24" s="55"/>
      <c r="R24" s="31"/>
      <c r="S24" s="31"/>
      <c r="T24" s="31"/>
      <c r="U24" s="31"/>
      <c r="V24" s="31"/>
      <c r="W24" s="31"/>
      <c r="X24" s="31"/>
      <c r="Y24" s="31"/>
      <c r="Z24" s="31"/>
      <c r="AA24" s="31"/>
      <c r="AB24" s="31"/>
      <c r="AC24" s="31"/>
    </row>
    <row r="25" spans="1:30" s="4" customFormat="1" ht="21" customHeight="1">
      <c r="B25" s="57" t="s">
        <v>40</v>
      </c>
      <c r="C25" s="190" t="s">
        <v>34</v>
      </c>
      <c r="D25" s="191"/>
      <c r="E25" s="191"/>
      <c r="F25" s="192"/>
      <c r="G25" s="197" t="s">
        <v>60</v>
      </c>
      <c r="H25" s="198"/>
      <c r="I25" s="198"/>
      <c r="J25" s="198"/>
      <c r="K25" s="199"/>
      <c r="L25" s="193" t="s">
        <v>41</v>
      </c>
      <c r="M25" s="193"/>
      <c r="N25" s="193"/>
      <c r="O25" s="193"/>
      <c r="P25" s="55"/>
      <c r="Q25" s="55"/>
      <c r="R25" s="31"/>
      <c r="S25" s="31"/>
      <c r="T25" s="31"/>
      <c r="U25" s="31"/>
      <c r="V25" s="31"/>
      <c r="W25" s="31"/>
      <c r="X25" s="31"/>
      <c r="Y25" s="31"/>
      <c r="Z25" s="31"/>
      <c r="AA25" s="31"/>
      <c r="AB25" s="31"/>
      <c r="AC25" s="31"/>
    </row>
    <row r="26" spans="1:30" s="4" customFormat="1" ht="21" customHeight="1">
      <c r="B26" s="68">
        <v>1</v>
      </c>
      <c r="C26" s="164" t="s">
        <v>45</v>
      </c>
      <c r="D26" s="185"/>
      <c r="E26" s="185"/>
      <c r="F26" s="186"/>
      <c r="G26" s="187" t="s">
        <v>56</v>
      </c>
      <c r="H26" s="188"/>
      <c r="I26" s="188"/>
      <c r="J26" s="188"/>
      <c r="K26" s="189"/>
      <c r="L26" s="180" t="str">
        <f>IF(G22="","",IF(AND(G22&lt;10,G22&gt;=0),"○",""))</f>
        <v/>
      </c>
      <c r="M26" s="181"/>
      <c r="N26" s="181"/>
      <c r="O26" s="182"/>
      <c r="P26" s="55"/>
      <c r="Q26" s="55"/>
      <c r="R26" s="31"/>
      <c r="S26" s="31"/>
      <c r="T26" s="31"/>
      <c r="U26" s="31"/>
      <c r="V26" s="31"/>
      <c r="W26" s="31"/>
      <c r="X26" s="31"/>
      <c r="Y26" s="31"/>
      <c r="Z26" s="31"/>
      <c r="AA26" s="31"/>
      <c r="AB26" s="31"/>
      <c r="AC26" s="31"/>
    </row>
    <row r="27" spans="1:30" s="4" customFormat="1" ht="21" customHeight="1">
      <c r="B27" s="68">
        <v>2</v>
      </c>
      <c r="C27" s="164" t="s">
        <v>35</v>
      </c>
      <c r="D27" s="185"/>
      <c r="E27" s="185"/>
      <c r="F27" s="186"/>
      <c r="G27" s="187" t="s">
        <v>57</v>
      </c>
      <c r="H27" s="188"/>
      <c r="I27" s="188"/>
      <c r="J27" s="188"/>
      <c r="K27" s="189"/>
      <c r="L27" s="194" t="str">
        <f>IF(AND(9&lt;G22,G22&lt;20),"○","")</f>
        <v>○</v>
      </c>
      <c r="M27" s="195"/>
      <c r="N27" s="195"/>
      <c r="O27" s="196"/>
      <c r="P27" s="55"/>
      <c r="Q27" s="55"/>
      <c r="R27" s="31"/>
      <c r="S27" s="31"/>
      <c r="T27" s="31"/>
      <c r="U27" s="31"/>
      <c r="V27" s="31"/>
      <c r="W27" s="31"/>
      <c r="X27" s="31"/>
      <c r="Y27" s="31"/>
      <c r="Z27" s="31"/>
      <c r="AA27" s="31"/>
      <c r="AB27" s="31"/>
      <c r="AC27" s="31"/>
    </row>
    <row r="28" spans="1:30" s="4" customFormat="1" ht="21" customHeight="1">
      <c r="B28" s="68">
        <v>3</v>
      </c>
      <c r="C28" s="164" t="s">
        <v>36</v>
      </c>
      <c r="D28" s="185"/>
      <c r="E28" s="185"/>
      <c r="F28" s="186"/>
      <c r="G28" s="187" t="s">
        <v>39</v>
      </c>
      <c r="H28" s="188"/>
      <c r="I28" s="188"/>
      <c r="J28" s="188"/>
      <c r="K28" s="189"/>
      <c r="L28" s="180" t="str">
        <f>IF(AND(19&lt;G22,G22&lt;30),"○","")</f>
        <v/>
      </c>
      <c r="M28" s="181"/>
      <c r="N28" s="181"/>
      <c r="O28" s="182"/>
      <c r="P28" s="55"/>
      <c r="Q28" s="55"/>
      <c r="R28" s="31"/>
      <c r="S28" s="31"/>
      <c r="T28" s="31"/>
      <c r="U28" s="31"/>
      <c r="V28" s="31"/>
      <c r="W28" s="31"/>
      <c r="X28" s="31"/>
      <c r="Y28" s="31"/>
      <c r="Z28" s="31"/>
      <c r="AA28" s="31"/>
      <c r="AB28" s="31"/>
      <c r="AC28" s="31"/>
    </row>
    <row r="29" spans="1:30" s="4" customFormat="1" ht="21" customHeight="1">
      <c r="B29" s="68">
        <v>4</v>
      </c>
      <c r="C29" s="164" t="s">
        <v>37</v>
      </c>
      <c r="D29" s="185"/>
      <c r="E29" s="185"/>
      <c r="F29" s="186"/>
      <c r="G29" s="187" t="s">
        <v>58</v>
      </c>
      <c r="H29" s="188"/>
      <c r="I29" s="188"/>
      <c r="J29" s="188"/>
      <c r="K29" s="189"/>
      <c r="L29" s="180" t="str">
        <f>IF(AND(29&lt;G22,G22&lt;50),"○","")</f>
        <v/>
      </c>
      <c r="M29" s="181"/>
      <c r="N29" s="181"/>
      <c r="O29" s="182"/>
      <c r="P29" s="55"/>
      <c r="Q29" s="55"/>
      <c r="R29" s="31"/>
      <c r="S29" s="31"/>
      <c r="T29" s="31"/>
      <c r="U29" s="31"/>
      <c r="V29" s="31"/>
      <c r="W29" s="31"/>
      <c r="X29" s="31"/>
      <c r="Y29" s="31"/>
      <c r="Z29" s="31"/>
      <c r="AA29" s="31"/>
      <c r="AB29" s="31"/>
      <c r="AC29" s="31"/>
    </row>
    <row r="30" spans="1:30" s="4" customFormat="1" ht="21" customHeight="1">
      <c r="B30" s="68">
        <v>5</v>
      </c>
      <c r="C30" s="164" t="s">
        <v>38</v>
      </c>
      <c r="D30" s="185"/>
      <c r="E30" s="185"/>
      <c r="F30" s="186"/>
      <c r="G30" s="187" t="s">
        <v>59</v>
      </c>
      <c r="H30" s="188"/>
      <c r="I30" s="188"/>
      <c r="J30" s="188"/>
      <c r="K30" s="189"/>
      <c r="L30" s="180" t="str">
        <f>IF(G22&gt;=50,"○","")</f>
        <v/>
      </c>
      <c r="M30" s="181"/>
      <c r="N30" s="181"/>
      <c r="O30" s="182"/>
      <c r="P30" s="55"/>
      <c r="Q30" s="55"/>
      <c r="R30" s="31"/>
      <c r="S30" s="31"/>
      <c r="T30" s="31"/>
      <c r="U30" s="31"/>
      <c r="V30" s="31"/>
      <c r="W30" s="31"/>
      <c r="X30" s="31"/>
      <c r="Y30" s="31"/>
      <c r="Z30" s="31"/>
      <c r="AA30" s="31"/>
      <c r="AB30" s="31"/>
      <c r="AC30" s="31"/>
    </row>
    <row r="31" spans="1:30" s="4" customFormat="1" ht="21" customHeight="1">
      <c r="B31" s="48" t="s">
        <v>53</v>
      </c>
      <c r="C31" s="55"/>
      <c r="D31" s="55"/>
      <c r="E31" s="55"/>
      <c r="F31" s="55"/>
      <c r="G31" s="55"/>
      <c r="H31" s="55"/>
      <c r="I31" s="55"/>
      <c r="J31" s="55"/>
      <c r="K31" s="55"/>
      <c r="L31" s="55"/>
      <c r="M31" s="55"/>
      <c r="N31" s="55"/>
      <c r="O31" s="55"/>
      <c r="P31" s="55"/>
      <c r="Q31" s="55"/>
      <c r="R31" s="31"/>
      <c r="S31" s="31"/>
      <c r="T31" s="31"/>
      <c r="U31" s="31"/>
      <c r="V31" s="31"/>
      <c r="W31" s="31"/>
      <c r="X31" s="31"/>
      <c r="Y31" s="31"/>
      <c r="Z31" s="31"/>
      <c r="AA31" s="31"/>
      <c r="AB31" s="31"/>
      <c r="AC31" s="31"/>
    </row>
    <row r="32" spans="1:30" ht="12.75" customHeight="1">
      <c r="A32" s="4"/>
      <c r="B32" s="4"/>
      <c r="C32" s="4"/>
      <c r="D32" s="4"/>
      <c r="E32" s="75"/>
      <c r="F32" s="75"/>
      <c r="G32" s="30"/>
      <c r="H32" s="30"/>
      <c r="I32" s="30"/>
      <c r="J32" s="30"/>
      <c r="K32" s="75"/>
      <c r="L32" s="75"/>
      <c r="M32" s="75"/>
      <c r="N32" s="75"/>
      <c r="O32" s="31"/>
      <c r="P32" s="75"/>
      <c r="Q32" s="75"/>
      <c r="R32" s="30"/>
      <c r="S32" s="30"/>
      <c r="T32" s="30"/>
      <c r="U32" s="30"/>
      <c r="V32" s="75"/>
      <c r="W32" s="7"/>
      <c r="X32" s="66"/>
      <c r="Y32" s="66"/>
      <c r="Z32" s="66"/>
      <c r="AA32" s="65"/>
      <c r="AB32" s="4"/>
      <c r="AC32" s="4"/>
      <c r="AD32" s="4"/>
    </row>
    <row r="33" spans="1:32" ht="17.25" customHeight="1" thickBot="1">
      <c r="A33" s="4"/>
      <c r="B33" s="71" t="s">
        <v>50</v>
      </c>
      <c r="C33" s="4"/>
      <c r="D33" s="4"/>
      <c r="E33" s="48"/>
      <c r="F33" s="48"/>
      <c r="G33" s="48"/>
      <c r="H33" s="48"/>
      <c r="I33" s="48"/>
      <c r="J33" s="48"/>
      <c r="K33" s="48"/>
      <c r="L33" s="48"/>
      <c r="M33" s="48"/>
      <c r="N33" s="48"/>
      <c r="O33" s="48"/>
      <c r="P33" s="48"/>
      <c r="Q33" s="48"/>
      <c r="R33" s="48"/>
      <c r="S33" s="48"/>
      <c r="T33" s="14"/>
      <c r="U33" s="14"/>
      <c r="V33" s="14"/>
      <c r="W33" s="14"/>
      <c r="X33" s="14"/>
      <c r="Y33" s="14"/>
      <c r="Z33" s="14"/>
      <c r="AA33" s="14"/>
      <c r="AB33" s="48"/>
      <c r="AC33" s="4"/>
      <c r="AD33" s="4"/>
      <c r="AF33" s="78">
        <f>IF(L26="○",300000,1)</f>
        <v>1</v>
      </c>
    </row>
    <row r="34" spans="1:32" ht="17.25" customHeight="1" thickBot="1">
      <c r="A34" s="4"/>
      <c r="B34" s="183" t="s">
        <v>43</v>
      </c>
      <c r="C34" s="184"/>
      <c r="D34" s="184"/>
      <c r="E34" s="184"/>
      <c r="F34" s="184"/>
      <c r="G34" s="135">
        <f>IF(MAX(AF39:AF43)&gt;1,MAX(AF39:AF43),"")</f>
        <v>800000</v>
      </c>
      <c r="H34" s="136"/>
      <c r="I34" s="136"/>
      <c r="J34" s="136"/>
      <c r="K34" s="137"/>
      <c r="L34" s="8"/>
      <c r="M34" s="8"/>
      <c r="N34" s="8"/>
      <c r="O34" s="8"/>
      <c r="P34" s="8"/>
      <c r="Q34" s="2"/>
      <c r="R34" s="58"/>
      <c r="S34" s="58"/>
      <c r="T34" s="60"/>
      <c r="U34" s="60"/>
      <c r="V34" s="59"/>
      <c r="W34" s="59"/>
      <c r="X34" s="59"/>
      <c r="Y34" s="59"/>
      <c r="Z34" s="6"/>
      <c r="AA34" s="6"/>
      <c r="AB34" s="48"/>
      <c r="AC34" s="4"/>
      <c r="AD34" s="4"/>
      <c r="AF34" s="78">
        <f>IF(L27="○",600000,1)</f>
        <v>600000</v>
      </c>
    </row>
    <row r="35" spans="1:32" s="7" customFormat="1" ht="11.25" customHeight="1">
      <c r="B35" s="51" t="s">
        <v>81</v>
      </c>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F35" s="78">
        <f>IF(L28="○",900000,1)</f>
        <v>1</v>
      </c>
    </row>
    <row r="36" spans="1:32" s="7" customFormat="1" ht="17.25" customHeight="1">
      <c r="A36" s="88"/>
      <c r="B36" s="89"/>
      <c r="C36" s="89"/>
      <c r="D36" s="89"/>
      <c r="E36" s="89"/>
      <c r="F36" s="89"/>
      <c r="G36" s="89"/>
      <c r="H36" s="89"/>
      <c r="I36" s="89"/>
      <c r="J36" s="89"/>
      <c r="K36" s="89"/>
      <c r="L36" s="89"/>
      <c r="M36" s="89"/>
      <c r="N36" s="89"/>
      <c r="O36" s="89"/>
      <c r="P36" s="89"/>
      <c r="Q36" s="89"/>
      <c r="R36" s="89"/>
      <c r="S36" s="89"/>
      <c r="T36" s="89"/>
      <c r="U36" s="89"/>
      <c r="V36" s="89"/>
      <c r="W36" s="89"/>
      <c r="X36" s="89"/>
      <c r="Y36" s="54"/>
      <c r="Z36" s="54"/>
      <c r="AA36" s="54"/>
      <c r="AB36" s="54"/>
      <c r="AC36" s="54"/>
      <c r="AF36" s="78">
        <f>IF(L29="○",1200000,1)</f>
        <v>1</v>
      </c>
    </row>
    <row r="37" spans="1:32" s="7" customFormat="1" ht="17.25" customHeight="1" thickBot="1">
      <c r="A37" s="88"/>
      <c r="B37" s="90" t="s">
        <v>69</v>
      </c>
      <c r="C37" s="88"/>
      <c r="D37" s="88"/>
      <c r="E37" s="91"/>
      <c r="F37" s="91"/>
      <c r="G37" s="88"/>
      <c r="H37" s="92"/>
      <c r="I37" s="92"/>
      <c r="J37" s="92"/>
      <c r="K37" s="92"/>
      <c r="L37" s="92"/>
      <c r="M37" s="93"/>
      <c r="N37" s="93"/>
      <c r="O37" s="93"/>
      <c r="P37" s="93"/>
      <c r="Q37" s="93"/>
      <c r="R37" s="94"/>
      <c r="S37" s="94"/>
      <c r="T37" s="94"/>
      <c r="U37" s="94"/>
      <c r="V37" s="94"/>
      <c r="W37" s="92"/>
      <c r="X37" s="92"/>
      <c r="Z37" s="14"/>
      <c r="AA37" s="14"/>
      <c r="AF37" s="78">
        <f>IF(L30="○",1500000,1)</f>
        <v>1</v>
      </c>
    </row>
    <row r="38" spans="1:32" s="7" customFormat="1" ht="17.25" customHeight="1" thickBot="1">
      <c r="A38" s="88"/>
      <c r="B38" s="133" t="s">
        <v>70</v>
      </c>
      <c r="C38" s="134"/>
      <c r="D38" s="134"/>
      <c r="E38" s="134"/>
      <c r="F38" s="134"/>
      <c r="G38" s="135">
        <f>MIN(G14,G34)</f>
        <v>800000</v>
      </c>
      <c r="H38" s="136"/>
      <c r="I38" s="136"/>
      <c r="J38" s="136"/>
      <c r="K38" s="137"/>
      <c r="L38" s="95" t="s">
        <v>28</v>
      </c>
      <c r="M38" s="95" t="s">
        <v>19</v>
      </c>
      <c r="N38" s="95" t="s">
        <v>29</v>
      </c>
      <c r="O38" s="95"/>
      <c r="P38" s="96"/>
      <c r="Q38" s="96"/>
      <c r="R38" s="97"/>
      <c r="S38" s="97"/>
      <c r="T38" s="97"/>
      <c r="U38" s="97"/>
      <c r="V38" s="96"/>
      <c r="W38" s="88"/>
      <c r="X38" s="94"/>
      <c r="Y38" s="66"/>
      <c r="Z38" s="66"/>
      <c r="AA38" s="65"/>
    </row>
    <row r="39" spans="1:32" s="7" customFormat="1" ht="17.25" customHeight="1">
      <c r="A39" s="88"/>
      <c r="B39" s="93"/>
      <c r="C39" s="93"/>
      <c r="D39" s="93"/>
      <c r="E39" s="93"/>
      <c r="F39" s="93"/>
      <c r="G39" s="97"/>
      <c r="H39" s="97"/>
      <c r="I39" s="97"/>
      <c r="J39" s="97"/>
      <c r="K39" s="97"/>
      <c r="L39" s="97"/>
      <c r="M39" s="98"/>
      <c r="N39" s="95"/>
      <c r="O39" s="95"/>
      <c r="P39" s="96"/>
      <c r="Q39" s="96"/>
      <c r="R39" s="97"/>
      <c r="S39" s="97"/>
      <c r="T39" s="97"/>
      <c r="U39" s="97"/>
      <c r="V39" s="96"/>
      <c r="W39" s="88"/>
      <c r="X39" s="94"/>
      <c r="Y39" s="21"/>
      <c r="Z39" s="21"/>
      <c r="AA39" s="49"/>
      <c r="AF39" s="78">
        <f>IF(L26="○",400000,1)</f>
        <v>1</v>
      </c>
    </row>
    <row r="40" spans="1:32" ht="17.25" customHeight="1" thickBot="1">
      <c r="A40" s="99"/>
      <c r="B40" s="90" t="s">
        <v>61</v>
      </c>
      <c r="C40" s="99"/>
      <c r="D40" s="99"/>
      <c r="E40" s="96"/>
      <c r="F40" s="96"/>
      <c r="G40" s="97"/>
      <c r="H40" s="97"/>
      <c r="I40" s="97"/>
      <c r="J40" s="97"/>
      <c r="K40" s="96"/>
      <c r="L40" s="96"/>
      <c r="M40" s="96"/>
      <c r="N40" s="96"/>
      <c r="O40" s="95"/>
      <c r="P40" s="96"/>
      <c r="Q40" s="96"/>
      <c r="R40" s="97"/>
      <c r="S40" s="97"/>
      <c r="T40" s="97"/>
      <c r="U40" s="97"/>
      <c r="V40" s="96"/>
      <c r="W40" s="99"/>
      <c r="X40" s="94"/>
      <c r="Y40" s="86"/>
      <c r="Z40" s="64"/>
      <c r="AA40" s="34"/>
      <c r="AB40" s="4"/>
      <c r="AC40" s="4"/>
      <c r="AD40" s="4"/>
      <c r="AE40" s="4"/>
      <c r="AF40" s="78">
        <f>IF(L27="○",800000,1)</f>
        <v>800000</v>
      </c>
    </row>
    <row r="41" spans="1:32" ht="17.25" customHeight="1" thickBot="1">
      <c r="A41" s="99"/>
      <c r="B41" s="133" t="s">
        <v>65</v>
      </c>
      <c r="C41" s="134"/>
      <c r="D41" s="134"/>
      <c r="E41" s="134"/>
      <c r="F41" s="134"/>
      <c r="G41" s="166">
        <v>600000</v>
      </c>
      <c r="H41" s="167"/>
      <c r="I41" s="167"/>
      <c r="J41" s="167"/>
      <c r="K41" s="168"/>
      <c r="L41" s="95" t="s">
        <v>1</v>
      </c>
      <c r="M41" s="95" t="s">
        <v>19</v>
      </c>
      <c r="N41" s="95" t="s">
        <v>64</v>
      </c>
      <c r="O41" s="95"/>
      <c r="P41" s="96"/>
      <c r="Q41" s="96"/>
      <c r="R41" s="97"/>
      <c r="S41" s="97"/>
      <c r="T41" s="97"/>
      <c r="U41" s="97"/>
      <c r="V41" s="96"/>
      <c r="W41" s="88"/>
      <c r="X41" s="94"/>
      <c r="Y41" s="86"/>
      <c r="Z41" s="31"/>
      <c r="AA41" s="31"/>
      <c r="AB41" s="31"/>
      <c r="AC41" s="31"/>
      <c r="AD41" s="4"/>
      <c r="AE41" s="4"/>
      <c r="AF41" s="78">
        <f>IF(L28="○",1200000,1)</f>
        <v>1</v>
      </c>
    </row>
    <row r="42" spans="1:32" ht="17.25" customHeight="1">
      <c r="A42" s="99"/>
      <c r="B42" s="169"/>
      <c r="C42" s="169"/>
      <c r="D42" s="169"/>
      <c r="E42" s="169"/>
      <c r="F42" s="169"/>
      <c r="G42" s="170"/>
      <c r="H42" s="170"/>
      <c r="I42" s="170"/>
      <c r="J42" s="170"/>
      <c r="K42" s="170"/>
      <c r="L42" s="95"/>
      <c r="M42" s="95"/>
      <c r="N42" s="102" t="s">
        <v>82</v>
      </c>
      <c r="O42" s="95"/>
      <c r="P42" s="96"/>
      <c r="Q42" s="96"/>
      <c r="R42" s="97"/>
      <c r="S42" s="97"/>
      <c r="T42" s="97"/>
      <c r="U42" s="97"/>
      <c r="V42" s="96"/>
      <c r="W42" s="88"/>
      <c r="X42" s="94"/>
      <c r="Y42" s="86"/>
      <c r="Z42" s="31"/>
      <c r="AA42" s="31"/>
      <c r="AB42" s="31"/>
      <c r="AC42" s="31"/>
      <c r="AD42" s="4"/>
      <c r="AE42" s="4"/>
      <c r="AF42" s="78">
        <f>IF(L29="○",1600000,1)</f>
        <v>1</v>
      </c>
    </row>
    <row r="43" spans="1:32" ht="17.25" customHeight="1" thickBot="1">
      <c r="A43" s="100"/>
      <c r="B43" s="90" t="s">
        <v>63</v>
      </c>
      <c r="C43" s="100"/>
      <c r="D43" s="100"/>
      <c r="E43" s="100"/>
      <c r="F43" s="100"/>
      <c r="G43" s="100"/>
      <c r="H43" s="100"/>
      <c r="I43" s="100"/>
      <c r="J43" s="100"/>
      <c r="K43" s="100"/>
      <c r="L43" s="100"/>
      <c r="M43" s="100"/>
      <c r="N43" s="100"/>
      <c r="O43" s="100"/>
      <c r="P43" s="100"/>
      <c r="Q43" s="100"/>
      <c r="R43" s="100"/>
      <c r="S43" s="100"/>
      <c r="T43" s="100"/>
      <c r="U43" s="100"/>
      <c r="V43" s="100"/>
      <c r="W43" s="100"/>
      <c r="X43" s="100"/>
      <c r="Y43" s="87"/>
      <c r="AF43" s="78">
        <f>IF(L30="○",2000000,1)</f>
        <v>1</v>
      </c>
    </row>
    <row r="44" spans="1:32" ht="17.25" customHeight="1" thickBot="1">
      <c r="A44" s="100"/>
      <c r="B44" s="133" t="s">
        <v>68</v>
      </c>
      <c r="C44" s="134"/>
      <c r="D44" s="134"/>
      <c r="E44" s="134"/>
      <c r="F44" s="134"/>
      <c r="G44" s="135">
        <f>G38-G41</f>
        <v>200000</v>
      </c>
      <c r="H44" s="136"/>
      <c r="I44" s="136"/>
      <c r="J44" s="136"/>
      <c r="K44" s="137"/>
      <c r="L44" s="95" t="s">
        <v>1</v>
      </c>
      <c r="M44" s="95" t="s">
        <v>19</v>
      </c>
      <c r="N44" s="95" t="s">
        <v>62</v>
      </c>
      <c r="O44" s="95"/>
      <c r="P44" s="96"/>
      <c r="Q44" s="96"/>
      <c r="R44" s="97"/>
      <c r="S44" s="97"/>
      <c r="T44" s="97"/>
      <c r="U44" s="97"/>
      <c r="V44" s="96"/>
      <c r="W44" s="88"/>
      <c r="X44" s="94"/>
      <c r="Y44" s="86"/>
    </row>
  </sheetData>
  <mergeCells count="60">
    <mergeCell ref="B44:F44"/>
    <mergeCell ref="G44:K44"/>
    <mergeCell ref="G34:K34"/>
    <mergeCell ref="B38:F38"/>
    <mergeCell ref="G38:K38"/>
    <mergeCell ref="B41:F41"/>
    <mergeCell ref="G41:K41"/>
    <mergeCell ref="B42:F42"/>
    <mergeCell ref="G42:K42"/>
    <mergeCell ref="C25:F25"/>
    <mergeCell ref="L25:O25"/>
    <mergeCell ref="L26:O26"/>
    <mergeCell ref="L27:O27"/>
    <mergeCell ref="C26:F26"/>
    <mergeCell ref="C27:F27"/>
    <mergeCell ref="G25:K25"/>
    <mergeCell ref="G26:K26"/>
    <mergeCell ref="G27:K27"/>
    <mergeCell ref="L28:O28"/>
    <mergeCell ref="B34:F34"/>
    <mergeCell ref="C29:F29"/>
    <mergeCell ref="C30:F30"/>
    <mergeCell ref="L29:O29"/>
    <mergeCell ref="L30:O30"/>
    <mergeCell ref="C28:F28"/>
    <mergeCell ref="G28:K28"/>
    <mergeCell ref="G29:K29"/>
    <mergeCell ref="G30:K30"/>
    <mergeCell ref="B11:Y12"/>
    <mergeCell ref="B14:F14"/>
    <mergeCell ref="G14:K14"/>
    <mergeCell ref="B22:F22"/>
    <mergeCell ref="G22:I22"/>
    <mergeCell ref="B18:B19"/>
    <mergeCell ref="C18:F18"/>
    <mergeCell ref="U18:V18"/>
    <mergeCell ref="C19:F19"/>
    <mergeCell ref="U19:V19"/>
    <mergeCell ref="B10:F10"/>
    <mergeCell ref="G10:J10"/>
    <mergeCell ref="M10:Q10"/>
    <mergeCell ref="R10:U10"/>
    <mergeCell ref="X10:Y10"/>
    <mergeCell ref="AB10:AC10"/>
    <mergeCell ref="G7:J7"/>
    <mergeCell ref="R7:U7"/>
    <mergeCell ref="X7:Y7"/>
    <mergeCell ref="AB7:AC9"/>
    <mergeCell ref="G8:J8"/>
    <mergeCell ref="R8:U8"/>
    <mergeCell ref="X8:Y8"/>
    <mergeCell ref="G9:J9"/>
    <mergeCell ref="R9:U9"/>
    <mergeCell ref="X9:Y9"/>
    <mergeCell ref="AA1:AD1"/>
    <mergeCell ref="A3:AD3"/>
    <mergeCell ref="B6:K6"/>
    <mergeCell ref="M6:V6"/>
    <mergeCell ref="X6:Y6"/>
    <mergeCell ref="AA6:AC6"/>
  </mergeCells>
  <phoneticPr fontId="1"/>
  <dataValidations count="2">
    <dataValidation type="list" allowBlank="1" showInputMessage="1" showErrorMessage="1" sqref="G37" xr:uid="{00000000-0002-0000-0100-000000000000}">
      <formula1>"○"</formula1>
    </dataValidation>
    <dataValidation imeMode="off" allowBlank="1" showInputMessage="1" showErrorMessage="1" sqref="G14 E32 M10 K32:P32 K7:L10 E23 K21:P23 V32 B10 V7:V10 L5:L6 G7:G10 Q14 U14 L14:O14 V38:V42 E7:E9 L38:N38 M39:N39 V21:V23 B14:B16 M5:P5 N7:N9 E5:K5 AH11:AH13 G38:G42 O38:P39 E21 G21:G23 J22 E40 G32 G34 K40:P40 V15:V17 M15:P16 G17 E17 K17:P17 L44:P44 V44 G44 R44 L41:P42 R38:R42 R7:R10 P7:P9 R15:R32" xr:uid="{00000000-0002-0000-0100-000001000000}"/>
  </dataValidations>
  <printOptions horizontalCentered="1"/>
  <pageMargins left="0.51181102362204722" right="0.35" top="0.55118110236220474" bottom="0.35433070866141736" header="0.31496062992125984" footer="0.31496062992125984"/>
  <pageSetup paperSize="9" scale="84"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　申請額計算表（通常用）</vt:lpstr>
      <vt:lpstr>別紙１　申請額計算表（宿泊・卸売用） </vt:lpstr>
      <vt:lpstr>'別紙１　申請額計算表（宿泊・卸売用） '!Print_Area</vt:lpstr>
      <vt:lpstr>'別紙１　申請額計算表（通常用）'!Print_Area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経営支援課</dc:creator>
  <cp:lastModifiedBy>久慈商工会議所</cp:lastModifiedBy>
  <cp:lastPrinted>2021-09-10T05:26:38Z</cp:lastPrinted>
  <dcterms:created xsi:type="dcterms:W3CDTF">2020-05-23T02:59:19Z</dcterms:created>
  <dcterms:modified xsi:type="dcterms:W3CDTF">2021-09-13T02:42:48Z</dcterms:modified>
</cp:coreProperties>
</file>